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da\Desktop\資本政策\"/>
    </mc:Choice>
  </mc:AlternateContent>
  <xr:revisionPtr revIDLastSave="0" documentId="13_ncr:1_{C9364302-23C2-4425-8FE7-58288B7D4714}" xr6:coauthVersionLast="47" xr6:coauthVersionMax="47" xr10:uidLastSave="{00000000-0000-0000-0000-000000000000}"/>
  <bookViews>
    <workbookView xWindow="-110" yWindow="-110" windowWidth="19420" windowHeight="11620" xr2:uid="{A4174B89-8CCC-4535-BB04-8587955841CB}"/>
  </bookViews>
  <sheets>
    <sheet name="資本政策" sheetId="3" r:id="rId1"/>
    <sheet name="UFA" sheetId="4" state="hidden" r:id="rId2"/>
  </sheets>
  <definedNames>
    <definedName name="_xlnm.Print_Area" localSheetId="0">資本政策!$A$1:$CM$57</definedName>
    <definedName name="_xlnm.Print_Titles" localSheetId="0">資本政策!$A:$B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3" l="1"/>
  <c r="X51" i="3"/>
  <c r="AF51" i="3"/>
  <c r="CJ42" i="3"/>
  <c r="CI42" i="3"/>
  <c r="CB42" i="3"/>
  <c r="CA42" i="3"/>
  <c r="BT42" i="3"/>
  <c r="BS42" i="3"/>
  <c r="BL42" i="3"/>
  <c r="BK42" i="3"/>
  <c r="BD42" i="3"/>
  <c r="BC42" i="3"/>
  <c r="AV42" i="3"/>
  <c r="AU42" i="3"/>
  <c r="AN42" i="3"/>
  <c r="AM42" i="3"/>
  <c r="AF42" i="3"/>
  <c r="AE42" i="3"/>
  <c r="X42" i="3"/>
  <c r="W42" i="3"/>
  <c r="P42" i="3"/>
  <c r="O42" i="3"/>
  <c r="J42" i="3"/>
  <c r="G42" i="3"/>
  <c r="CJ41" i="3"/>
  <c r="CI41" i="3"/>
  <c r="CB41" i="3"/>
  <c r="CA41" i="3"/>
  <c r="BT41" i="3"/>
  <c r="BS41" i="3"/>
  <c r="BL41" i="3"/>
  <c r="BK41" i="3"/>
  <c r="BD41" i="3"/>
  <c r="BC41" i="3"/>
  <c r="AV41" i="3"/>
  <c r="AU41" i="3"/>
  <c r="AN41" i="3"/>
  <c r="AM41" i="3"/>
  <c r="AF41" i="3"/>
  <c r="AE41" i="3"/>
  <c r="X41" i="3"/>
  <c r="W41" i="3"/>
  <c r="P41" i="3"/>
  <c r="O41" i="3"/>
  <c r="J41" i="3"/>
  <c r="G41" i="3"/>
  <c r="CF32" i="3"/>
  <c r="CE32" i="3"/>
  <c r="BX32" i="3"/>
  <c r="BW32" i="3"/>
  <c r="BP32" i="3"/>
  <c r="BO32" i="3"/>
  <c r="BH32" i="3"/>
  <c r="BG32" i="3"/>
  <c r="AZ32" i="3"/>
  <c r="AY32" i="3"/>
  <c r="AR32" i="3"/>
  <c r="AQ32" i="3"/>
  <c r="AJ32" i="3"/>
  <c r="AI32" i="3"/>
  <c r="AB32" i="3"/>
  <c r="AA32" i="3"/>
  <c r="T32" i="3"/>
  <c r="S32" i="3"/>
  <c r="L32" i="3"/>
  <c r="K32" i="3"/>
  <c r="D32" i="3"/>
  <c r="C32" i="3"/>
  <c r="H12" i="3"/>
  <c r="H11" i="3"/>
  <c r="CF18" i="3"/>
  <c r="BX18" i="3"/>
  <c r="BW18" i="3"/>
  <c r="BP18" i="3"/>
  <c r="BO18" i="3"/>
  <c r="BH18" i="3"/>
  <c r="BG18" i="3"/>
  <c r="AZ18" i="3"/>
  <c r="AY18" i="3"/>
  <c r="AR18" i="3"/>
  <c r="AQ18" i="3"/>
  <c r="AJ18" i="3"/>
  <c r="AI18" i="3"/>
  <c r="T18" i="3"/>
  <c r="S18" i="3"/>
  <c r="L18" i="3"/>
  <c r="K18" i="3"/>
  <c r="D18" i="3"/>
  <c r="C18" i="3"/>
  <c r="CF41" i="3"/>
  <c r="BX41" i="3"/>
  <c r="BW41" i="3"/>
  <c r="BP41" i="3"/>
  <c r="BO41" i="3"/>
  <c r="BH41" i="3"/>
  <c r="BG41" i="3"/>
  <c r="AZ41" i="3"/>
  <c r="AY41" i="3"/>
  <c r="AR41" i="3"/>
  <c r="AQ41" i="3"/>
  <c r="AJ41" i="3"/>
  <c r="AI41" i="3"/>
  <c r="AB41" i="3"/>
  <c r="AA41" i="3"/>
  <c r="T41" i="3"/>
  <c r="S41" i="3"/>
  <c r="L41" i="3"/>
  <c r="K41" i="3"/>
  <c r="H41" i="3"/>
  <c r="E41" i="3"/>
  <c r="D41" i="3"/>
  <c r="C41" i="3"/>
  <c r="P40" i="3"/>
  <c r="M40" i="3"/>
  <c r="U40" i="3" s="1"/>
  <c r="AF44" i="3"/>
  <c r="AC40" i="3" l="1"/>
  <c r="X40" i="3"/>
  <c r="AF40" i="3" l="1"/>
  <c r="AK40" i="3"/>
  <c r="AS40" i="3" l="1"/>
  <c r="AN40" i="3"/>
  <c r="AV40" i="3" l="1"/>
  <c r="BA40" i="3"/>
  <c r="BI40" i="3" l="1"/>
  <c r="BD40" i="3"/>
  <c r="BL40" i="3" l="1"/>
  <c r="BQ40" i="3"/>
  <c r="BY40" i="3" l="1"/>
  <c r="BT40" i="3"/>
  <c r="CB40" i="3" l="1"/>
  <c r="CG40" i="3"/>
  <c r="CJ40" i="3" l="1"/>
  <c r="AI22" i="3" l="1"/>
  <c r="AI26" i="3" s="1"/>
  <c r="E12" i="3"/>
  <c r="M12" i="3" s="1"/>
  <c r="U12" i="3" s="1"/>
  <c r="AA12" i="3" s="1"/>
  <c r="E11" i="3"/>
  <c r="P36" i="3"/>
  <c r="M36" i="3"/>
  <c r="P39" i="3"/>
  <c r="M39" i="3"/>
  <c r="M41" i="3" s="1"/>
  <c r="CF38" i="3"/>
  <c r="BX38" i="3"/>
  <c r="BW38" i="3"/>
  <c r="BP38" i="3"/>
  <c r="BO38" i="3"/>
  <c r="BH38" i="3"/>
  <c r="BG38" i="3"/>
  <c r="AZ38" i="3"/>
  <c r="AY38" i="3"/>
  <c r="AR38" i="3"/>
  <c r="AQ38" i="3"/>
  <c r="AJ38" i="3"/>
  <c r="AI38" i="3"/>
  <c r="AB38" i="3"/>
  <c r="T38" i="3"/>
  <c r="S38" i="3"/>
  <c r="L38" i="3"/>
  <c r="K38" i="3"/>
  <c r="H38" i="3"/>
  <c r="E38" i="3"/>
  <c r="D38" i="3"/>
  <c r="C38" i="3"/>
  <c r="P37" i="3"/>
  <c r="M37" i="3"/>
  <c r="U37" i="3" s="1"/>
  <c r="AC37" i="3" s="1"/>
  <c r="AK37" i="3" s="1"/>
  <c r="AS37" i="3" s="1"/>
  <c r="BA37" i="3" s="1"/>
  <c r="BI37" i="3" s="1"/>
  <c r="BQ37" i="3" s="1"/>
  <c r="BY37" i="3" s="1"/>
  <c r="CG37" i="3" s="1"/>
  <c r="P35" i="3"/>
  <c r="X35" i="3" s="1"/>
  <c r="M35" i="3"/>
  <c r="U35" i="3" s="1"/>
  <c r="P34" i="3"/>
  <c r="M34" i="3"/>
  <c r="U34" i="3" s="1"/>
  <c r="AA34" i="3" s="1"/>
  <c r="AA38" i="3" s="1"/>
  <c r="P33" i="3"/>
  <c r="X33" i="3" s="1"/>
  <c r="M33" i="3"/>
  <c r="U33" i="3" s="1"/>
  <c r="E32" i="3"/>
  <c r="P31" i="3"/>
  <c r="X31" i="3" s="1"/>
  <c r="AF31" i="3" s="1"/>
  <c r="AN31" i="3" s="1"/>
  <c r="AV31" i="3" s="1"/>
  <c r="BD31" i="3" s="1"/>
  <c r="BL31" i="3" s="1"/>
  <c r="BT31" i="3" s="1"/>
  <c r="CB31" i="3" s="1"/>
  <c r="CJ31" i="3" s="1"/>
  <c r="M31" i="3"/>
  <c r="U31" i="3" s="1"/>
  <c r="P30" i="3"/>
  <c r="X30" i="3" s="1"/>
  <c r="M30" i="3"/>
  <c r="U30" i="3" s="1"/>
  <c r="P29" i="3"/>
  <c r="X29" i="3" s="1"/>
  <c r="M29" i="3"/>
  <c r="U29" i="3" s="1"/>
  <c r="P28" i="3"/>
  <c r="X28" i="3" s="1"/>
  <c r="M28" i="3"/>
  <c r="M27" i="3"/>
  <c r="H32" i="3"/>
  <c r="CF26" i="3"/>
  <c r="BX26" i="3"/>
  <c r="BW26" i="3"/>
  <c r="BP26" i="3"/>
  <c r="BO26" i="3"/>
  <c r="BH26" i="3"/>
  <c r="BG26" i="3"/>
  <c r="AZ26" i="3"/>
  <c r="AR26" i="3"/>
  <c r="AQ26" i="3"/>
  <c r="AJ26" i="3"/>
  <c r="T26" i="3"/>
  <c r="S26" i="3"/>
  <c r="L26" i="3"/>
  <c r="K26" i="3"/>
  <c r="D26" i="3"/>
  <c r="C26" i="3"/>
  <c r="P25" i="3"/>
  <c r="M25" i="3"/>
  <c r="U25" i="3" s="1"/>
  <c r="P24" i="3"/>
  <c r="M24" i="3"/>
  <c r="U24" i="3" s="1"/>
  <c r="P23" i="3"/>
  <c r="X23" i="3" s="1"/>
  <c r="M23" i="3"/>
  <c r="P22" i="3"/>
  <c r="X22" i="3" s="1"/>
  <c r="AF22" i="3" s="1"/>
  <c r="M22" i="3"/>
  <c r="U22" i="3" s="1"/>
  <c r="P21" i="3"/>
  <c r="X21" i="3" s="1"/>
  <c r="AF21" i="3" s="1"/>
  <c r="M21" i="3"/>
  <c r="U21" i="3" s="1"/>
  <c r="H26" i="3"/>
  <c r="E26" i="3"/>
  <c r="P19" i="3"/>
  <c r="X19" i="3" s="1"/>
  <c r="M19" i="3"/>
  <c r="P17" i="3"/>
  <c r="X17" i="3" s="1"/>
  <c r="AF17" i="3" s="1"/>
  <c r="M17" i="3"/>
  <c r="U17" i="3" s="1"/>
  <c r="AC17" i="3" s="1"/>
  <c r="P16" i="3"/>
  <c r="X16" i="3" s="1"/>
  <c r="AF16" i="3" s="1"/>
  <c r="M16" i="3"/>
  <c r="P15" i="3"/>
  <c r="X15" i="3" s="1"/>
  <c r="AF15" i="3" s="1"/>
  <c r="M15" i="3"/>
  <c r="U15" i="3" s="1"/>
  <c r="AC15" i="3" s="1"/>
  <c r="AK15" i="3" s="1"/>
  <c r="AS15" i="3" s="1"/>
  <c r="BA15" i="3" s="1"/>
  <c r="BI15" i="3" s="1"/>
  <c r="BQ15" i="3" s="1"/>
  <c r="BY15" i="3" s="1"/>
  <c r="CG15" i="3" s="1"/>
  <c r="P14" i="3"/>
  <c r="X14" i="3" s="1"/>
  <c r="AF14" i="3" s="1"/>
  <c r="AN14" i="3" s="1"/>
  <c r="AV14" i="3" s="1"/>
  <c r="BD14" i="3" s="1"/>
  <c r="BL14" i="3" s="1"/>
  <c r="BT14" i="3" s="1"/>
  <c r="CB14" i="3" s="1"/>
  <c r="CJ14" i="3" s="1"/>
  <c r="M14" i="3"/>
  <c r="U14" i="3" s="1"/>
  <c r="P13" i="3"/>
  <c r="M13" i="3"/>
  <c r="U13" i="3" s="1"/>
  <c r="AC13" i="3" s="1"/>
  <c r="P12" i="3"/>
  <c r="X12" i="3" s="1"/>
  <c r="E18" i="3" l="1"/>
  <c r="P11" i="3"/>
  <c r="H18" i="3"/>
  <c r="H42" i="3" s="1"/>
  <c r="X39" i="3"/>
  <c r="AJ42" i="3"/>
  <c r="BG42" i="3"/>
  <c r="X36" i="3"/>
  <c r="U36" i="3"/>
  <c r="U38" i="3" s="1"/>
  <c r="BW42" i="3"/>
  <c r="CF42" i="3"/>
  <c r="K42" i="3"/>
  <c r="P45" i="3" s="1"/>
  <c r="P47" i="3" s="1"/>
  <c r="BH42" i="3"/>
  <c r="C42" i="3"/>
  <c r="H45" i="3" s="1"/>
  <c r="H46" i="3" s="1"/>
  <c r="S42" i="3"/>
  <c r="X45" i="3" s="1"/>
  <c r="AQ42" i="3"/>
  <c r="BX42" i="3"/>
  <c r="D42" i="3"/>
  <c r="T42" i="3"/>
  <c r="BP42" i="3"/>
  <c r="AR42" i="3"/>
  <c r="BO42" i="3"/>
  <c r="U39" i="3"/>
  <c r="U41" i="3" s="1"/>
  <c r="AI42" i="3"/>
  <c r="AB12" i="3"/>
  <c r="L42" i="3"/>
  <c r="X13" i="3"/>
  <c r="AC14" i="3"/>
  <c r="AK13" i="3"/>
  <c r="AN21" i="3"/>
  <c r="AC25" i="3"/>
  <c r="E42" i="3"/>
  <c r="AY26" i="3"/>
  <c r="AN16" i="3"/>
  <c r="AF19" i="3"/>
  <c r="AC22" i="3"/>
  <c r="AN15" i="3"/>
  <c r="AC21" i="3"/>
  <c r="AN22" i="3"/>
  <c r="M11" i="3"/>
  <c r="M18" i="3" s="1"/>
  <c r="AK17" i="3"/>
  <c r="AN17" i="3"/>
  <c r="X24" i="3"/>
  <c r="AF29" i="3"/>
  <c r="U23" i="3"/>
  <c r="AC30" i="3"/>
  <c r="P38" i="3"/>
  <c r="X34" i="3"/>
  <c r="U16" i="3"/>
  <c r="AZ42" i="3"/>
  <c r="U19" i="3"/>
  <c r="M20" i="3"/>
  <c r="M26" i="3" s="1"/>
  <c r="AF23" i="3"/>
  <c r="AC24" i="3"/>
  <c r="X25" i="3"/>
  <c r="U28" i="3"/>
  <c r="M32" i="3"/>
  <c r="AF30" i="3"/>
  <c r="AC33" i="3"/>
  <c r="P20" i="3"/>
  <c r="P27" i="3"/>
  <c r="AF28" i="3"/>
  <c r="AC31" i="3"/>
  <c r="AC35" i="3"/>
  <c r="AC29" i="3"/>
  <c r="U27" i="3"/>
  <c r="M38" i="3"/>
  <c r="X37" i="3"/>
  <c r="AF33" i="3"/>
  <c r="AF35" i="3"/>
  <c r="AC34" i="3"/>
  <c r="E56" i="3" l="1"/>
  <c r="H52" i="3"/>
  <c r="X11" i="3"/>
  <c r="X18" i="3" s="1"/>
  <c r="P18" i="3"/>
  <c r="AF39" i="3"/>
  <c r="AC39" i="3"/>
  <c r="AC41" i="3" s="1"/>
  <c r="BT45" i="3"/>
  <c r="BT48" i="3"/>
  <c r="J40" i="3"/>
  <c r="H54" i="3"/>
  <c r="H55" i="3"/>
  <c r="G40" i="3"/>
  <c r="E55" i="3"/>
  <c r="J36" i="3"/>
  <c r="AC36" i="3"/>
  <c r="AC38" i="3" s="1"/>
  <c r="P48" i="3"/>
  <c r="G12" i="3"/>
  <c r="G36" i="3"/>
  <c r="AF36" i="3"/>
  <c r="H48" i="3"/>
  <c r="H49" i="3" s="1"/>
  <c r="X48" i="3"/>
  <c r="X38" i="3"/>
  <c r="G11" i="3"/>
  <c r="P46" i="3"/>
  <c r="X46" i="3" s="1"/>
  <c r="AF46" i="3" s="1"/>
  <c r="AN46" i="3" s="1"/>
  <c r="AV46" i="3" s="1"/>
  <c r="AF12" i="3"/>
  <c r="AN12" i="3" s="1"/>
  <c r="AN30" i="3"/>
  <c r="AC16" i="3"/>
  <c r="AY42" i="3"/>
  <c r="AN39" i="3"/>
  <c r="AK34" i="3"/>
  <c r="AK29" i="3"/>
  <c r="AK35" i="3"/>
  <c r="AK33" i="3"/>
  <c r="AK24" i="3"/>
  <c r="J39" i="3"/>
  <c r="J33" i="3"/>
  <c r="J37" i="3"/>
  <c r="J34" i="3"/>
  <c r="J30" i="3"/>
  <c r="J28" i="3"/>
  <c r="J25" i="3"/>
  <c r="J35" i="3"/>
  <c r="J29" i="3"/>
  <c r="J31" i="3"/>
  <c r="J27" i="3"/>
  <c r="J17" i="3"/>
  <c r="J24" i="3"/>
  <c r="J14" i="3"/>
  <c r="J12" i="3"/>
  <c r="J22" i="3"/>
  <c r="J20" i="3"/>
  <c r="J19" i="3"/>
  <c r="J16" i="3"/>
  <c r="J13" i="3"/>
  <c r="J21" i="3"/>
  <c r="J15" i="3"/>
  <c r="J23" i="3"/>
  <c r="AS17" i="3"/>
  <c r="AV16" i="3"/>
  <c r="AK25" i="3"/>
  <c r="AF37" i="3"/>
  <c r="AN28" i="3"/>
  <c r="AC28" i="3"/>
  <c r="AK30" i="3"/>
  <c r="AV22" i="3"/>
  <c r="AN19" i="3"/>
  <c r="AN35" i="3"/>
  <c r="X20" i="3"/>
  <c r="P26" i="3"/>
  <c r="AF25" i="3"/>
  <c r="AN23" i="3"/>
  <c r="U20" i="3"/>
  <c r="AF34" i="3"/>
  <c r="AC23" i="3"/>
  <c r="AN29" i="3"/>
  <c r="AF24" i="3"/>
  <c r="AV17" i="3"/>
  <c r="AK21" i="3"/>
  <c r="AK39" i="3"/>
  <c r="AK41" i="3" s="1"/>
  <c r="AN33" i="3"/>
  <c r="U32" i="3"/>
  <c r="AC27" i="3"/>
  <c r="AK31" i="3"/>
  <c r="P32" i="3"/>
  <c r="X27" i="3"/>
  <c r="AC19" i="3"/>
  <c r="J11" i="3"/>
  <c r="X47" i="3"/>
  <c r="AF47" i="3" s="1"/>
  <c r="AN47" i="3" s="1"/>
  <c r="AV47" i="3" s="1"/>
  <c r="M42" i="3"/>
  <c r="U11" i="3"/>
  <c r="AV15" i="3"/>
  <c r="AK22" i="3"/>
  <c r="AC12" i="3"/>
  <c r="G39" i="3"/>
  <c r="G35" i="3"/>
  <c r="G33" i="3"/>
  <c r="G31" i="3"/>
  <c r="G29" i="3"/>
  <c r="G37" i="3"/>
  <c r="G27" i="3"/>
  <c r="G34" i="3"/>
  <c r="G30" i="3"/>
  <c r="G28" i="3"/>
  <c r="G23" i="3"/>
  <c r="G22" i="3"/>
  <c r="G19" i="3"/>
  <c r="G16" i="3"/>
  <c r="G14" i="3"/>
  <c r="G21" i="3"/>
  <c r="G20" i="3"/>
  <c r="G17" i="3"/>
  <c r="G25" i="3"/>
  <c r="G24" i="3"/>
  <c r="G15" i="3"/>
  <c r="G13" i="3"/>
  <c r="AV21" i="3"/>
  <c r="AS13" i="3"/>
  <c r="AK14" i="3"/>
  <c r="AF13" i="3"/>
  <c r="M56" i="3" l="1"/>
  <c r="P52" i="3"/>
  <c r="AA11" i="3"/>
  <c r="AA18" i="3" s="1"/>
  <c r="U18" i="3"/>
  <c r="G18" i="3"/>
  <c r="J18" i="3"/>
  <c r="H51" i="3"/>
  <c r="M55" i="3"/>
  <c r="P49" i="3"/>
  <c r="X49" i="3" s="1"/>
  <c r="O40" i="3"/>
  <c r="U26" i="3"/>
  <c r="U42" i="3" s="1"/>
  <c r="AA20" i="3"/>
  <c r="AA26" i="3" s="1"/>
  <c r="AK36" i="3"/>
  <c r="AK38" i="3" s="1"/>
  <c r="AN36" i="3"/>
  <c r="O20" i="3"/>
  <c r="O36" i="3"/>
  <c r="AF38" i="3"/>
  <c r="BD21" i="3"/>
  <c r="G32" i="3"/>
  <c r="AC11" i="3"/>
  <c r="AC18" i="3" s="1"/>
  <c r="AB11" i="3"/>
  <c r="AB18" i="3" s="1"/>
  <c r="AS39" i="3"/>
  <c r="AS41" i="3" s="1"/>
  <c r="AN24" i="3"/>
  <c r="AK28" i="3"/>
  <c r="BA13" i="3"/>
  <c r="BD15" i="3"/>
  <c r="AV33" i="3"/>
  <c r="AV12" i="3"/>
  <c r="AK23" i="3"/>
  <c r="AB20" i="3"/>
  <c r="AB26" i="3" s="1"/>
  <c r="X26" i="3"/>
  <c r="AV35" i="3"/>
  <c r="AV19" i="3"/>
  <c r="AV28" i="3"/>
  <c r="BD16" i="3"/>
  <c r="J26" i="3"/>
  <c r="J32" i="3"/>
  <c r="J38" i="3"/>
  <c r="AS34" i="3"/>
  <c r="AV39" i="3"/>
  <c r="AN13" i="3"/>
  <c r="G38" i="3"/>
  <c r="AK12" i="3"/>
  <c r="AK19" i="3"/>
  <c r="X32" i="3"/>
  <c r="AF27" i="3"/>
  <c r="AS31" i="3"/>
  <c r="AN34" i="3"/>
  <c r="AV23" i="3"/>
  <c r="AS30" i="3"/>
  <c r="AS33" i="3"/>
  <c r="AS29" i="3"/>
  <c r="BD45" i="3"/>
  <c r="BD46" i="3" s="1"/>
  <c r="BL46" i="3" s="1"/>
  <c r="BT46" i="3" s="1"/>
  <c r="CB46" i="3" s="1"/>
  <c r="BD48" i="3"/>
  <c r="AV30" i="3"/>
  <c r="AS14" i="3"/>
  <c r="G26" i="3"/>
  <c r="AN25" i="3"/>
  <c r="BD22" i="3"/>
  <c r="AS35" i="3"/>
  <c r="O34" i="3"/>
  <c r="O29" i="3"/>
  <c r="O25" i="3"/>
  <c r="O24" i="3"/>
  <c r="O30" i="3"/>
  <c r="O22" i="3"/>
  <c r="O19" i="3"/>
  <c r="O37" i="3"/>
  <c r="O15" i="3"/>
  <c r="O17" i="3"/>
  <c r="O21" i="3"/>
  <c r="O28" i="3"/>
  <c r="O33" i="3"/>
  <c r="O35" i="3"/>
  <c r="O23" i="3"/>
  <c r="O13" i="3"/>
  <c r="O27" i="3"/>
  <c r="O12" i="3"/>
  <c r="O39" i="3"/>
  <c r="O16" i="3"/>
  <c r="O14" i="3"/>
  <c r="O31" i="3"/>
  <c r="AC32" i="3"/>
  <c r="AK27" i="3"/>
  <c r="AS22" i="3"/>
  <c r="O11" i="3"/>
  <c r="AS21" i="3"/>
  <c r="BD17" i="3"/>
  <c r="AV29" i="3"/>
  <c r="AN37" i="3"/>
  <c r="AS25" i="3"/>
  <c r="BA17" i="3"/>
  <c r="AS24" i="3"/>
  <c r="AK16" i="3"/>
  <c r="U56" i="3" l="1"/>
  <c r="X52" i="3"/>
  <c r="O18" i="3"/>
  <c r="P55" i="3"/>
  <c r="P54" i="3"/>
  <c r="U55" i="3"/>
  <c r="R40" i="3"/>
  <c r="W36" i="3"/>
  <c r="W40" i="3"/>
  <c r="R21" i="3"/>
  <c r="R39" i="3"/>
  <c r="R12" i="3"/>
  <c r="AF20" i="3"/>
  <c r="AF26" i="3" s="1"/>
  <c r="AV36" i="3"/>
  <c r="AN38" i="3"/>
  <c r="R33" i="3"/>
  <c r="R36" i="3"/>
  <c r="AS36" i="3"/>
  <c r="AS38" i="3" s="1"/>
  <c r="R27" i="3"/>
  <c r="R20" i="3"/>
  <c r="R24" i="3"/>
  <c r="R22" i="3"/>
  <c r="R28" i="3"/>
  <c r="R15" i="3"/>
  <c r="R19" i="3"/>
  <c r="R35" i="3"/>
  <c r="R17" i="3"/>
  <c r="R25" i="3"/>
  <c r="R31" i="3"/>
  <c r="R11" i="3"/>
  <c r="R37" i="3"/>
  <c r="R23" i="3"/>
  <c r="R30" i="3"/>
  <c r="R34" i="3"/>
  <c r="R13" i="3"/>
  <c r="R16" i="3"/>
  <c r="R14" i="3"/>
  <c r="R29" i="3"/>
  <c r="BA21" i="3"/>
  <c r="BA35" i="3"/>
  <c r="BA30" i="3"/>
  <c r="W37" i="3"/>
  <c r="W17" i="3"/>
  <c r="W21" i="3"/>
  <c r="W12" i="3"/>
  <c r="W14" i="3"/>
  <c r="W13" i="3"/>
  <c r="W15" i="3"/>
  <c r="W33" i="3"/>
  <c r="W39" i="3"/>
  <c r="W25" i="3"/>
  <c r="W31" i="3"/>
  <c r="W29" i="3"/>
  <c r="W34" i="3"/>
  <c r="W22" i="3"/>
  <c r="W30" i="3"/>
  <c r="W24" i="3"/>
  <c r="W35" i="3"/>
  <c r="W28" i="3"/>
  <c r="W19" i="3"/>
  <c r="W16" i="3"/>
  <c r="W23" i="3"/>
  <c r="W27" i="3"/>
  <c r="BA25" i="3"/>
  <c r="BD29" i="3"/>
  <c r="O26" i="3"/>
  <c r="BA31" i="3"/>
  <c r="AS19" i="3"/>
  <c r="AV13" i="3"/>
  <c r="BD39" i="3"/>
  <c r="BD35" i="3"/>
  <c r="BD12" i="3"/>
  <c r="AV24" i="3"/>
  <c r="AB42" i="3"/>
  <c r="AA42" i="3"/>
  <c r="AF49" i="3" s="1"/>
  <c r="AN49" i="3" s="1"/>
  <c r="AV49" i="3" s="1"/>
  <c r="BD49" i="3" s="1"/>
  <c r="BL49" i="3" s="1"/>
  <c r="BT49" i="3" s="1"/>
  <c r="CB49" i="3" s="1"/>
  <c r="AF11" i="3"/>
  <c r="AF18" i="3" s="1"/>
  <c r="BA24" i="3"/>
  <c r="AK32" i="3"/>
  <c r="AS27" i="3"/>
  <c r="AV25" i="3"/>
  <c r="BD23" i="3"/>
  <c r="BI13" i="3"/>
  <c r="AS28" i="3"/>
  <c r="AS16" i="3"/>
  <c r="AV37" i="3"/>
  <c r="BL17" i="3"/>
  <c r="BA22" i="3"/>
  <c r="O32" i="3"/>
  <c r="BL22" i="3"/>
  <c r="BD47" i="3"/>
  <c r="BL47" i="3" s="1"/>
  <c r="BT47" i="3" s="1"/>
  <c r="CB47" i="3" s="1"/>
  <c r="BA33" i="3"/>
  <c r="BA34" i="3"/>
  <c r="BL16" i="3"/>
  <c r="BD19" i="3"/>
  <c r="BD33" i="3"/>
  <c r="W20" i="3"/>
  <c r="AK11" i="3"/>
  <c r="AK18" i="3" s="1"/>
  <c r="BA14" i="3"/>
  <c r="BI17" i="3"/>
  <c r="O38" i="3"/>
  <c r="BD30" i="3"/>
  <c r="BA29" i="3"/>
  <c r="AV34" i="3"/>
  <c r="AF32" i="3"/>
  <c r="AN27" i="3"/>
  <c r="AS12" i="3"/>
  <c r="BD28" i="3"/>
  <c r="AS23" i="3"/>
  <c r="BL15" i="3"/>
  <c r="AC20" i="3"/>
  <c r="BA39" i="3"/>
  <c r="BA41" i="3" s="1"/>
  <c r="W11" i="3"/>
  <c r="BL21" i="3"/>
  <c r="R41" i="3" l="1"/>
  <c r="W18" i="3"/>
  <c r="R18" i="3"/>
  <c r="X54" i="3"/>
  <c r="X55" i="3"/>
  <c r="Z40" i="3"/>
  <c r="Z36" i="3"/>
  <c r="AN20" i="3"/>
  <c r="AV20" i="3" s="1"/>
  <c r="R32" i="3"/>
  <c r="R38" i="3"/>
  <c r="BA36" i="3"/>
  <c r="BA38" i="3" s="1"/>
  <c r="BD36" i="3"/>
  <c r="R26" i="3"/>
  <c r="W32" i="3"/>
  <c r="AK20" i="3"/>
  <c r="AC26" i="3"/>
  <c r="AC42" i="3" s="1"/>
  <c r="BA12" i="3"/>
  <c r="BD34" i="3"/>
  <c r="BL30" i="3"/>
  <c r="BQ17" i="3"/>
  <c r="BL19" i="3"/>
  <c r="Z12" i="3"/>
  <c r="Z22" i="3"/>
  <c r="Z23" i="3"/>
  <c r="Z16" i="3"/>
  <c r="Z30" i="3"/>
  <c r="Z28" i="3"/>
  <c r="Z17" i="3"/>
  <c r="Z11" i="3"/>
  <c r="Z15" i="3"/>
  <c r="Z29" i="3"/>
  <c r="Z35" i="3"/>
  <c r="Z19" i="3"/>
  <c r="Z21" i="3"/>
  <c r="Z31" i="3"/>
  <c r="Z33" i="3"/>
  <c r="Z39" i="3"/>
  <c r="Z41" i="3" s="1"/>
  <c r="Z14" i="3"/>
  <c r="Z34" i="3"/>
  <c r="Z25" i="3"/>
  <c r="Z24" i="3"/>
  <c r="Z13" i="3"/>
  <c r="Z37" i="3"/>
  <c r="Z27" i="3"/>
  <c r="Z20" i="3"/>
  <c r="BI22" i="3"/>
  <c r="BA16" i="3"/>
  <c r="BQ13" i="3"/>
  <c r="BD25" i="3"/>
  <c r="AN11" i="3"/>
  <c r="AN18" i="3" s="1"/>
  <c r="BI31" i="3"/>
  <c r="BI30" i="3"/>
  <c r="BA23" i="3"/>
  <c r="BL33" i="3"/>
  <c r="BI34" i="3"/>
  <c r="BL23" i="3"/>
  <c r="BA27" i="3"/>
  <c r="AS32" i="3"/>
  <c r="BL12" i="3"/>
  <c r="BL39" i="3"/>
  <c r="BA19" i="3"/>
  <c r="BL29" i="3"/>
  <c r="BI39" i="3"/>
  <c r="BI41" i="3" s="1"/>
  <c r="BL28" i="3"/>
  <c r="AV27" i="3"/>
  <c r="AN32" i="3"/>
  <c r="BI14" i="3"/>
  <c r="BT17" i="3"/>
  <c r="BA28" i="3"/>
  <c r="BD24" i="3"/>
  <c r="BL35" i="3"/>
  <c r="BD13" i="3"/>
  <c r="BI25" i="3"/>
  <c r="BI21" i="3"/>
  <c r="BT21" i="3"/>
  <c r="BT15" i="3"/>
  <c r="BI29" i="3"/>
  <c r="AS11" i="3"/>
  <c r="AS18" i="3" s="1"/>
  <c r="AV38" i="3"/>
  <c r="BT16" i="3"/>
  <c r="BI33" i="3"/>
  <c r="BT22" i="3"/>
  <c r="BD37" i="3"/>
  <c r="BI24" i="3"/>
  <c r="W26" i="3"/>
  <c r="W38" i="3"/>
  <c r="BI35" i="3"/>
  <c r="R42" i="3" l="1"/>
  <c r="AC56" i="3"/>
  <c r="AF52" i="3"/>
  <c r="Z18" i="3"/>
  <c r="Z42" i="3" s="1"/>
  <c r="AF54" i="3"/>
  <c r="AF55" i="3"/>
  <c r="AC55" i="3"/>
  <c r="AE40" i="3"/>
  <c r="AH40" i="3"/>
  <c r="AN26" i="3"/>
  <c r="BI36" i="3"/>
  <c r="BI38" i="3" s="1"/>
  <c r="AE20" i="3"/>
  <c r="AE36" i="3"/>
  <c r="AH11" i="3"/>
  <c r="AH36" i="3"/>
  <c r="BL36" i="3"/>
  <c r="BD38" i="3"/>
  <c r="BQ35" i="3"/>
  <c r="CB22" i="3"/>
  <c r="CB21" i="3"/>
  <c r="BI28" i="3"/>
  <c r="AV11" i="3"/>
  <c r="AV18" i="3" s="1"/>
  <c r="BQ24" i="3"/>
  <c r="CB16" i="3"/>
  <c r="CJ16" i="3" s="1"/>
  <c r="CB15" i="3"/>
  <c r="CJ15" i="3" s="1"/>
  <c r="BQ21" i="3"/>
  <c r="BQ14" i="3"/>
  <c r="BT28" i="3"/>
  <c r="BT23" i="3"/>
  <c r="BQ34" i="3"/>
  <c r="BQ30" i="3"/>
  <c r="Z38" i="3"/>
  <c r="Z26" i="3"/>
  <c r="BT19" i="3"/>
  <c r="BT30" i="3"/>
  <c r="AS20" i="3"/>
  <c r="AK26" i="3"/>
  <c r="AK42" i="3" s="1"/>
  <c r="BD20" i="3"/>
  <c r="AV26" i="3"/>
  <c r="BQ29" i="3"/>
  <c r="BL13" i="3"/>
  <c r="BL24" i="3"/>
  <c r="CB17" i="3"/>
  <c r="CJ17" i="3" s="1"/>
  <c r="BQ31" i="3"/>
  <c r="AH31" i="3"/>
  <c r="AH14" i="3"/>
  <c r="AH16" i="3"/>
  <c r="AH21" i="3"/>
  <c r="AH15" i="3"/>
  <c r="AH17" i="3"/>
  <c r="AH22" i="3"/>
  <c r="AH39" i="3"/>
  <c r="AH41" i="3" s="1"/>
  <c r="AH23" i="3"/>
  <c r="AH28" i="3"/>
  <c r="AH29" i="3"/>
  <c r="AH12" i="3"/>
  <c r="AH33" i="3"/>
  <c r="AH30" i="3"/>
  <c r="AH19" i="3"/>
  <c r="AH35" i="3"/>
  <c r="AH37" i="3"/>
  <c r="AH13" i="3"/>
  <c r="AH34" i="3"/>
  <c r="AH24" i="3"/>
  <c r="AH25" i="3"/>
  <c r="AH27" i="3"/>
  <c r="AH20" i="3"/>
  <c r="BI16" i="3"/>
  <c r="Z32" i="3"/>
  <c r="BI12" i="3"/>
  <c r="BT35" i="3"/>
  <c r="AV32" i="3"/>
  <c r="BD27" i="3"/>
  <c r="BT12" i="3"/>
  <c r="BY17" i="3"/>
  <c r="CG17" i="3" s="1"/>
  <c r="BL37" i="3"/>
  <c r="BQ33" i="3"/>
  <c r="BA11" i="3"/>
  <c r="BA18" i="3" s="1"/>
  <c r="BQ25" i="3"/>
  <c r="AE37" i="3"/>
  <c r="AE15" i="3"/>
  <c r="AE17" i="3"/>
  <c r="AE13" i="3"/>
  <c r="AE29" i="3"/>
  <c r="AE39" i="3"/>
  <c r="AE14" i="3"/>
  <c r="AE21" i="3"/>
  <c r="AE34" i="3"/>
  <c r="AE25" i="3"/>
  <c r="AE35" i="3"/>
  <c r="AE33" i="3"/>
  <c r="AE30" i="3"/>
  <c r="AE31" i="3"/>
  <c r="AE24" i="3"/>
  <c r="AE22" i="3"/>
  <c r="AE28" i="3"/>
  <c r="AE16" i="3"/>
  <c r="AE23" i="3"/>
  <c r="AE12" i="3"/>
  <c r="AE19" i="3"/>
  <c r="AE27" i="3"/>
  <c r="AE11" i="3"/>
  <c r="BQ39" i="3"/>
  <c r="BQ41" i="3" s="1"/>
  <c r="BT29" i="3"/>
  <c r="BI19" i="3"/>
  <c r="BT39" i="3"/>
  <c r="BA32" i="3"/>
  <c r="BI27" i="3"/>
  <c r="BT33" i="3"/>
  <c r="BI23" i="3"/>
  <c r="BL25" i="3"/>
  <c r="BY13" i="3"/>
  <c r="BQ22" i="3"/>
  <c r="BL34" i="3"/>
  <c r="AK56" i="3" l="1"/>
  <c r="AN52" i="3"/>
  <c r="AH18" i="3"/>
  <c r="AE18" i="3"/>
  <c r="AK55" i="3"/>
  <c r="AN55" i="3"/>
  <c r="AN54" i="3"/>
  <c r="AM36" i="3"/>
  <c r="AM40" i="3"/>
  <c r="AN51" i="3"/>
  <c r="AP40" i="3"/>
  <c r="CG13" i="3"/>
  <c r="BT36" i="3"/>
  <c r="AP11" i="3"/>
  <c r="AP36" i="3"/>
  <c r="BQ36" i="3"/>
  <c r="AM37" i="3"/>
  <c r="AM15" i="3"/>
  <c r="AM17" i="3"/>
  <c r="AM13" i="3"/>
  <c r="AM34" i="3"/>
  <c r="AM30" i="3"/>
  <c r="AM31" i="3"/>
  <c r="AM39" i="3"/>
  <c r="AM29" i="3"/>
  <c r="AM33" i="3"/>
  <c r="AM14" i="3"/>
  <c r="AM35" i="3"/>
  <c r="AM22" i="3"/>
  <c r="AM21" i="3"/>
  <c r="AM24" i="3"/>
  <c r="AM25" i="3"/>
  <c r="AM19" i="3"/>
  <c r="AM12" i="3"/>
  <c r="AM23" i="3"/>
  <c r="AM27" i="3"/>
  <c r="AM16" i="3"/>
  <c r="AM28" i="3"/>
  <c r="AM11" i="3"/>
  <c r="AM20" i="3"/>
  <c r="BT34" i="3"/>
  <c r="CB39" i="3"/>
  <c r="AH26" i="3"/>
  <c r="BT24" i="3"/>
  <c r="BY34" i="3"/>
  <c r="CE34" i="3" s="1"/>
  <c r="BY21" i="3"/>
  <c r="BQ23" i="3"/>
  <c r="CB29" i="3"/>
  <c r="CJ29" i="3" s="1"/>
  <c r="BY33" i="3"/>
  <c r="CG33" i="3" s="1"/>
  <c r="CB12" i="3"/>
  <c r="CB35" i="3"/>
  <c r="CB30" i="3"/>
  <c r="CJ30" i="3" s="1"/>
  <c r="BD11" i="3"/>
  <c r="BD18" i="3" s="1"/>
  <c r="BY22" i="3"/>
  <c r="BT25" i="3"/>
  <c r="BL38" i="3"/>
  <c r="BY39" i="3"/>
  <c r="BY41" i="3" s="1"/>
  <c r="AE32" i="3"/>
  <c r="AE38" i="3"/>
  <c r="BI11" i="3"/>
  <c r="BI18" i="3" s="1"/>
  <c r="AH32" i="3"/>
  <c r="AH38" i="3"/>
  <c r="CB23" i="3"/>
  <c r="CJ23" i="3" s="1"/>
  <c r="BY24" i="3"/>
  <c r="CG24" i="3" s="1"/>
  <c r="AP31" i="3"/>
  <c r="AP14" i="3"/>
  <c r="AP22" i="3"/>
  <c r="AP21" i="3"/>
  <c r="AP17" i="3"/>
  <c r="AP15" i="3"/>
  <c r="AP16" i="3"/>
  <c r="AP33" i="3"/>
  <c r="AP39" i="3"/>
  <c r="AP41" i="3" s="1"/>
  <c r="AP30" i="3"/>
  <c r="AP12" i="3"/>
  <c r="AP35" i="3"/>
  <c r="AP29" i="3"/>
  <c r="AP19" i="3"/>
  <c r="AP23" i="3"/>
  <c r="AP28" i="3"/>
  <c r="AP25" i="3"/>
  <c r="AP34" i="3"/>
  <c r="AP37" i="3"/>
  <c r="AP13" i="3"/>
  <c r="AP24" i="3"/>
  <c r="AP20" i="3"/>
  <c r="AP27" i="3"/>
  <c r="BY35" i="3"/>
  <c r="BY25" i="3"/>
  <c r="CG25" i="3" s="1"/>
  <c r="BQ12" i="3"/>
  <c r="BY31" i="3"/>
  <c r="CG31" i="3" s="1"/>
  <c r="BY29" i="3"/>
  <c r="CG29" i="3" s="1"/>
  <c r="CB28" i="3"/>
  <c r="BQ19" i="3"/>
  <c r="BD32" i="3"/>
  <c r="BL27" i="3"/>
  <c r="BQ28" i="3"/>
  <c r="CB33" i="3"/>
  <c r="CJ33" i="3" s="1"/>
  <c r="BI32" i="3"/>
  <c r="BQ27" i="3"/>
  <c r="AE26" i="3"/>
  <c r="BT37" i="3"/>
  <c r="BQ16" i="3"/>
  <c r="BT13" i="3"/>
  <c r="BL20" i="3"/>
  <c r="BD26" i="3"/>
  <c r="BA20" i="3"/>
  <c r="AS26" i="3"/>
  <c r="CB19" i="3"/>
  <c r="CJ19" i="3" s="1"/>
  <c r="BY30" i="3"/>
  <c r="CG30" i="3" s="1"/>
  <c r="BY14" i="3"/>
  <c r="CG14" i="3" s="1"/>
  <c r="AH42" i="3" l="1"/>
  <c r="AP18" i="3"/>
  <c r="AP42" i="3" s="1"/>
  <c r="AM18" i="3"/>
  <c r="CE35" i="3"/>
  <c r="CG35" i="3" s="1"/>
  <c r="AV55" i="3"/>
  <c r="AX40" i="3"/>
  <c r="CJ22" i="3"/>
  <c r="CJ21" i="3"/>
  <c r="CG34" i="3"/>
  <c r="AS42" i="3"/>
  <c r="AV52" i="3" s="1"/>
  <c r="AV51" i="3" s="1"/>
  <c r="AX11" i="3"/>
  <c r="AX36" i="3"/>
  <c r="BY36" i="3"/>
  <c r="CB36" i="3"/>
  <c r="BQ38" i="3"/>
  <c r="BT38" i="3"/>
  <c r="AM38" i="3"/>
  <c r="BQ32" i="3"/>
  <c r="BY27" i="3"/>
  <c r="CG27" i="3" s="1"/>
  <c r="BL11" i="3"/>
  <c r="BL18" i="3" s="1"/>
  <c r="BY12" i="3"/>
  <c r="CE12" i="3" s="1"/>
  <c r="AP38" i="3"/>
  <c r="AM32" i="3"/>
  <c r="AM26" i="3"/>
  <c r="BT20" i="3"/>
  <c r="BL26" i="3"/>
  <c r="BQ11" i="3"/>
  <c r="BQ18" i="3" s="1"/>
  <c r="CB25" i="3"/>
  <c r="CJ25" i="3" s="1"/>
  <c r="CB24" i="3"/>
  <c r="CJ24" i="3" s="1"/>
  <c r="BL32" i="3"/>
  <c r="BT27" i="3"/>
  <c r="BI20" i="3"/>
  <c r="BA26" i="3"/>
  <c r="CB13" i="3"/>
  <c r="CJ13" i="3" s="1"/>
  <c r="BY16" i="3"/>
  <c r="CG16" i="3" s="1"/>
  <c r="CB37" i="3"/>
  <c r="CJ37" i="3" s="1"/>
  <c r="BY28" i="3"/>
  <c r="BY19" i="3"/>
  <c r="CG19" i="3" s="1"/>
  <c r="AP32" i="3"/>
  <c r="AP26" i="3"/>
  <c r="BA42" i="3"/>
  <c r="AX31" i="3"/>
  <c r="AX14" i="3"/>
  <c r="AX22" i="3"/>
  <c r="AX17" i="3"/>
  <c r="AX15" i="3"/>
  <c r="AX16" i="3"/>
  <c r="AX21" i="3"/>
  <c r="AX29" i="3"/>
  <c r="AX12" i="3"/>
  <c r="AX19" i="3"/>
  <c r="AX28" i="3"/>
  <c r="AX23" i="3"/>
  <c r="AX33" i="3"/>
  <c r="AX30" i="3"/>
  <c r="AX35" i="3"/>
  <c r="AX39" i="3"/>
  <c r="AX41" i="3" s="1"/>
  <c r="AX25" i="3"/>
  <c r="AX24" i="3"/>
  <c r="AX13" i="3"/>
  <c r="AX34" i="3"/>
  <c r="AX37" i="3"/>
  <c r="AX27" i="3"/>
  <c r="AX20" i="3"/>
  <c r="BY23" i="3"/>
  <c r="CG23" i="3" s="1"/>
  <c r="CB34" i="3"/>
  <c r="CJ34" i="3" s="1"/>
  <c r="BA56" i="3" l="1"/>
  <c r="BD52" i="3"/>
  <c r="AX18" i="3"/>
  <c r="AV54" i="3"/>
  <c r="AS56" i="3"/>
  <c r="CJ35" i="3"/>
  <c r="CE36" i="3"/>
  <c r="CJ36" i="3" s="1"/>
  <c r="BA55" i="3"/>
  <c r="BD54" i="3"/>
  <c r="BD55" i="3"/>
  <c r="AS55" i="3"/>
  <c r="BD51" i="3"/>
  <c r="BF40" i="3"/>
  <c r="AU36" i="3"/>
  <c r="AU40" i="3"/>
  <c r="BC36" i="3"/>
  <c r="BC40" i="3"/>
  <c r="AU19" i="3"/>
  <c r="AU13" i="3"/>
  <c r="AU20" i="3"/>
  <c r="AU28" i="3"/>
  <c r="AU37" i="3"/>
  <c r="AU35" i="3"/>
  <c r="AU30" i="3"/>
  <c r="CG22" i="3"/>
  <c r="CJ28" i="3"/>
  <c r="CG21" i="3"/>
  <c r="CJ12" i="3"/>
  <c r="AU11" i="3"/>
  <c r="AU33" i="3"/>
  <c r="AU39" i="3"/>
  <c r="AU12" i="3"/>
  <c r="AU24" i="3"/>
  <c r="AU31" i="3"/>
  <c r="AU27" i="3"/>
  <c r="AU23" i="3"/>
  <c r="AU25" i="3"/>
  <c r="AU34" i="3"/>
  <c r="AU29" i="3"/>
  <c r="AU17" i="3"/>
  <c r="AU16" i="3"/>
  <c r="AU21" i="3"/>
  <c r="AU22" i="3"/>
  <c r="AU14" i="3"/>
  <c r="AU15" i="3"/>
  <c r="BY38" i="3"/>
  <c r="BF11" i="3"/>
  <c r="BF36" i="3"/>
  <c r="BC37" i="3"/>
  <c r="BC15" i="3"/>
  <c r="BC13" i="3"/>
  <c r="BC17" i="3"/>
  <c r="BC31" i="3"/>
  <c r="BC29" i="3"/>
  <c r="BC33" i="3"/>
  <c r="BC35" i="3"/>
  <c r="BC22" i="3"/>
  <c r="BC30" i="3"/>
  <c r="BC34" i="3"/>
  <c r="BC21" i="3"/>
  <c r="BC24" i="3"/>
  <c r="BC39" i="3"/>
  <c r="BC14" i="3"/>
  <c r="BC25" i="3"/>
  <c r="BC12" i="3"/>
  <c r="BC27" i="3"/>
  <c r="BC19" i="3"/>
  <c r="BC28" i="3"/>
  <c r="BC16" i="3"/>
  <c r="BC23" i="3"/>
  <c r="BC11" i="3"/>
  <c r="CB38" i="3"/>
  <c r="BT11" i="3"/>
  <c r="BT18" i="3" s="1"/>
  <c r="BT32" i="3"/>
  <c r="CB27" i="3"/>
  <c r="CJ27" i="3" s="1"/>
  <c r="AX32" i="3"/>
  <c r="BC20" i="3"/>
  <c r="BF31" i="3"/>
  <c r="BF14" i="3"/>
  <c r="BF21" i="3"/>
  <c r="BF15" i="3"/>
  <c r="BF17" i="3"/>
  <c r="BF22" i="3"/>
  <c r="BF16" i="3"/>
  <c r="BF35" i="3"/>
  <c r="BF33" i="3"/>
  <c r="BF30" i="3"/>
  <c r="BF23" i="3"/>
  <c r="BF29" i="3"/>
  <c r="BF28" i="3"/>
  <c r="BF12" i="3"/>
  <c r="BF39" i="3"/>
  <c r="BF41" i="3" s="1"/>
  <c r="BF19" i="3"/>
  <c r="BF25" i="3"/>
  <c r="BF13" i="3"/>
  <c r="BF24" i="3"/>
  <c r="BF34" i="3"/>
  <c r="BF37" i="3"/>
  <c r="BF27" i="3"/>
  <c r="BF20" i="3"/>
  <c r="BY11" i="3"/>
  <c r="BY18" i="3" s="1"/>
  <c r="AX26" i="3"/>
  <c r="CB20" i="3"/>
  <c r="BT26" i="3"/>
  <c r="AX38" i="3"/>
  <c r="BQ20" i="3"/>
  <c r="BI26" i="3"/>
  <c r="BI42" i="3" s="1"/>
  <c r="BY32" i="3"/>
  <c r="AX42" i="3" l="1"/>
  <c r="BI56" i="3"/>
  <c r="BL52" i="3"/>
  <c r="BL51" i="3" s="1"/>
  <c r="BC18" i="3"/>
  <c r="AU18" i="3"/>
  <c r="BF18" i="3"/>
  <c r="BF42" i="3" s="1"/>
  <c r="CG36" i="3"/>
  <c r="BI55" i="3"/>
  <c r="BL54" i="3"/>
  <c r="BL55" i="3"/>
  <c r="AU26" i="3"/>
  <c r="BK36" i="3"/>
  <c r="BK40" i="3"/>
  <c r="BN40" i="3"/>
  <c r="AU38" i="3"/>
  <c r="CE11" i="3"/>
  <c r="CG12" i="3"/>
  <c r="CG28" i="3"/>
  <c r="AU32" i="3"/>
  <c r="BN11" i="3"/>
  <c r="BN36" i="3"/>
  <c r="BF26" i="3"/>
  <c r="BC26" i="3"/>
  <c r="BK37" i="3"/>
  <c r="BK15" i="3"/>
  <c r="BK17" i="3"/>
  <c r="BK13" i="3"/>
  <c r="BK35" i="3"/>
  <c r="BK24" i="3"/>
  <c r="BK31" i="3"/>
  <c r="BK25" i="3"/>
  <c r="BK39" i="3"/>
  <c r="BK22" i="3"/>
  <c r="BK14" i="3"/>
  <c r="BK30" i="3"/>
  <c r="BK21" i="3"/>
  <c r="BK34" i="3"/>
  <c r="BK29" i="3"/>
  <c r="BK33" i="3"/>
  <c r="BK19" i="3"/>
  <c r="BK16" i="3"/>
  <c r="BK23" i="3"/>
  <c r="BK28" i="3"/>
  <c r="BK27" i="3"/>
  <c r="BK12" i="3"/>
  <c r="BK11" i="3"/>
  <c r="BK20" i="3"/>
  <c r="BY20" i="3"/>
  <c r="CE20" i="3" s="1"/>
  <c r="BQ26" i="3"/>
  <c r="BQ42" i="3" s="1"/>
  <c r="CB26" i="3"/>
  <c r="BN14" i="3"/>
  <c r="BN31" i="3"/>
  <c r="BN21" i="3"/>
  <c r="BN22" i="3"/>
  <c r="BN15" i="3"/>
  <c r="BN17" i="3"/>
  <c r="BN16" i="3"/>
  <c r="BN23" i="3"/>
  <c r="BN30" i="3"/>
  <c r="BN19" i="3"/>
  <c r="BN12" i="3"/>
  <c r="BN39" i="3"/>
  <c r="BN28" i="3"/>
  <c r="BN35" i="3"/>
  <c r="BN29" i="3"/>
  <c r="BN33" i="3"/>
  <c r="BN25" i="3"/>
  <c r="BN37" i="3"/>
  <c r="BN24" i="3"/>
  <c r="BN34" i="3"/>
  <c r="BN13" i="3"/>
  <c r="BN20" i="3"/>
  <c r="BN27" i="3"/>
  <c r="CB32" i="3"/>
  <c r="BC32" i="3"/>
  <c r="BF32" i="3"/>
  <c r="BF38" i="3"/>
  <c r="CB11" i="3"/>
  <c r="BC38" i="3"/>
  <c r="BN41" i="3" l="1"/>
  <c r="BQ56" i="3"/>
  <c r="BT52" i="3"/>
  <c r="CJ11" i="3"/>
  <c r="CJ18" i="3" s="1"/>
  <c r="CB18" i="3"/>
  <c r="CG11" i="3"/>
  <c r="CG18" i="3" s="1"/>
  <c r="CE18" i="3"/>
  <c r="BK18" i="3"/>
  <c r="BN18" i="3"/>
  <c r="BQ55" i="3"/>
  <c r="BT55" i="3"/>
  <c r="BT54" i="3"/>
  <c r="BT51" i="3"/>
  <c r="BV40" i="3"/>
  <c r="BS36" i="3"/>
  <c r="BS40" i="3"/>
  <c r="CJ20" i="3"/>
  <c r="BV11" i="3"/>
  <c r="BV36" i="3"/>
  <c r="BN38" i="3"/>
  <c r="BK32" i="3"/>
  <c r="BK26" i="3"/>
  <c r="BS37" i="3"/>
  <c r="BS15" i="3"/>
  <c r="BS17" i="3"/>
  <c r="BS13" i="3"/>
  <c r="BS14" i="3"/>
  <c r="BS25" i="3"/>
  <c r="BS29" i="3"/>
  <c r="BS21" i="3"/>
  <c r="BS33" i="3"/>
  <c r="BS24" i="3"/>
  <c r="BS35" i="3"/>
  <c r="BS31" i="3"/>
  <c r="BS30" i="3"/>
  <c r="BS22" i="3"/>
  <c r="BS34" i="3"/>
  <c r="BS39" i="3"/>
  <c r="BS23" i="3"/>
  <c r="BS12" i="3"/>
  <c r="BS28" i="3"/>
  <c r="BS16" i="3"/>
  <c r="BS19" i="3"/>
  <c r="BS27" i="3"/>
  <c r="BS11" i="3"/>
  <c r="BN32" i="3"/>
  <c r="BN26" i="3"/>
  <c r="BK38" i="3"/>
  <c r="BY26" i="3"/>
  <c r="BY42" i="3" s="1"/>
  <c r="BV31" i="3"/>
  <c r="BV14" i="3"/>
  <c r="BV15" i="3"/>
  <c r="BV16" i="3"/>
  <c r="BV21" i="3"/>
  <c r="BV17" i="3"/>
  <c r="BV22" i="3"/>
  <c r="BV12" i="3"/>
  <c r="BV30" i="3"/>
  <c r="BV28" i="3"/>
  <c r="BV39" i="3"/>
  <c r="BV41" i="3" s="1"/>
  <c r="BV23" i="3"/>
  <c r="BV19" i="3"/>
  <c r="BV35" i="3"/>
  <c r="BV29" i="3"/>
  <c r="BV33" i="3"/>
  <c r="BV13" i="3"/>
  <c r="BV37" i="3"/>
  <c r="BV24" i="3"/>
  <c r="BV34" i="3"/>
  <c r="BV25" i="3"/>
  <c r="BV20" i="3"/>
  <c r="BV27" i="3"/>
  <c r="CE38" i="3"/>
  <c r="BS20" i="3"/>
  <c r="BN42" i="3" l="1"/>
  <c r="BY56" i="3"/>
  <c r="CB52" i="3"/>
  <c r="CB51" i="3" s="1"/>
  <c r="BS18" i="3"/>
  <c r="BV18" i="3"/>
  <c r="CB55" i="3"/>
  <c r="CB54" i="3"/>
  <c r="BY55" i="3"/>
  <c r="CD40" i="3"/>
  <c r="CA40" i="3"/>
  <c r="CD36" i="3"/>
  <c r="CA36" i="3"/>
  <c r="CG20" i="3"/>
  <c r="CG38" i="3"/>
  <c r="BV32" i="3"/>
  <c r="CA37" i="3"/>
  <c r="CA15" i="3"/>
  <c r="CA17" i="3"/>
  <c r="CA13" i="3"/>
  <c r="CA14" i="3"/>
  <c r="CA29" i="3"/>
  <c r="CA30" i="3"/>
  <c r="CA33" i="3"/>
  <c r="CA34" i="3"/>
  <c r="CA25" i="3"/>
  <c r="CA21" i="3"/>
  <c r="CA24" i="3"/>
  <c r="CA39" i="3"/>
  <c r="CA35" i="3"/>
  <c r="CA22" i="3"/>
  <c r="CA31" i="3"/>
  <c r="CA28" i="3"/>
  <c r="CA27" i="3"/>
  <c r="CA19" i="3"/>
  <c r="CA23" i="3"/>
  <c r="CA16" i="3"/>
  <c r="CA12" i="3"/>
  <c r="CA11" i="3"/>
  <c r="CA20" i="3"/>
  <c r="BV38" i="3"/>
  <c r="BS26" i="3"/>
  <c r="CD31" i="3"/>
  <c r="CD14" i="3"/>
  <c r="CD15" i="3"/>
  <c r="CD21" i="3"/>
  <c r="CD17" i="3"/>
  <c r="CD16" i="3"/>
  <c r="CD22" i="3"/>
  <c r="CD35" i="3"/>
  <c r="CD30" i="3"/>
  <c r="CD28" i="3"/>
  <c r="CD19" i="3"/>
  <c r="CD12" i="3"/>
  <c r="CD39" i="3"/>
  <c r="CD33" i="3"/>
  <c r="CD29" i="3"/>
  <c r="CD23" i="3"/>
  <c r="CD13" i="3"/>
  <c r="CD34" i="3"/>
  <c r="CD24" i="3"/>
  <c r="CD37" i="3"/>
  <c r="CD25" i="3"/>
  <c r="CD20" i="3"/>
  <c r="CD27" i="3"/>
  <c r="BV26" i="3"/>
  <c r="CD11" i="3"/>
  <c r="BS32" i="3"/>
  <c r="BS38" i="3"/>
  <c r="BV42" i="3" l="1"/>
  <c r="CD41" i="3"/>
  <c r="CD18" i="3"/>
  <c r="CD42" i="3" s="1"/>
  <c r="CA18" i="3"/>
  <c r="CJ38" i="3"/>
  <c r="CA32" i="3"/>
  <c r="CA38" i="3"/>
  <c r="CD26" i="3"/>
  <c r="CD38" i="3"/>
  <c r="CD32" i="3"/>
  <c r="CG32" i="3"/>
  <c r="CA26" i="3"/>
  <c r="CJ32" i="3" l="1"/>
  <c r="CE26" i="3" l="1"/>
  <c r="CE39" i="3" s="1"/>
  <c r="CE41" i="3" s="1"/>
  <c r="CJ26" i="3" l="1"/>
  <c r="CG26" i="3"/>
  <c r="CG39" i="3" l="1"/>
  <c r="CG41" i="3" s="1"/>
  <c r="CJ39" i="3"/>
  <c r="CE42" i="3"/>
  <c r="CJ48" i="3" l="1"/>
  <c r="CJ49" i="3" s="1"/>
  <c r="CJ45" i="3"/>
  <c r="CJ47" i="3" s="1"/>
  <c r="CJ46" i="3" l="1"/>
  <c r="CG42" i="3"/>
  <c r="CG56" i="3" l="1"/>
  <c r="CJ52" i="3"/>
  <c r="CJ54" i="3"/>
  <c r="CJ55" i="3"/>
  <c r="CG55" i="3"/>
  <c r="CL40" i="3"/>
  <c r="CI36" i="3"/>
  <c r="CI40" i="3"/>
  <c r="CL36" i="3"/>
  <c r="CJ51" i="3"/>
  <c r="CL31" i="3"/>
  <c r="CL14" i="3"/>
  <c r="CL17" i="3"/>
  <c r="CL15" i="3"/>
  <c r="CL16" i="3"/>
  <c r="CL29" i="3"/>
  <c r="CL30" i="3"/>
  <c r="CL21" i="3"/>
  <c r="CL19" i="3"/>
  <c r="CL23" i="3"/>
  <c r="CL35" i="3"/>
  <c r="CL33" i="3"/>
  <c r="CL22" i="3"/>
  <c r="CL12" i="3"/>
  <c r="CL37" i="3"/>
  <c r="CL24" i="3"/>
  <c r="CL13" i="3"/>
  <c r="CL25" i="3"/>
  <c r="CL34" i="3"/>
  <c r="CL27" i="3"/>
  <c r="CL28" i="3"/>
  <c r="CL11" i="3"/>
  <c r="CL20" i="3"/>
  <c r="CL39" i="3"/>
  <c r="CL41" i="3" s="1"/>
  <c r="CI37" i="3"/>
  <c r="CI15" i="3"/>
  <c r="CI13" i="3"/>
  <c r="CI17" i="3"/>
  <c r="CI22" i="3"/>
  <c r="CI29" i="3"/>
  <c r="CI31" i="3"/>
  <c r="CI24" i="3"/>
  <c r="CI35" i="3"/>
  <c r="CI25" i="3"/>
  <c r="CI21" i="3"/>
  <c r="CI33" i="3"/>
  <c r="CI14" i="3"/>
  <c r="CI34" i="3"/>
  <c r="CI30" i="3"/>
  <c r="CI28" i="3"/>
  <c r="CI23" i="3"/>
  <c r="CI19" i="3"/>
  <c r="CI16" i="3"/>
  <c r="CI27" i="3"/>
  <c r="CI12" i="3"/>
  <c r="CI11" i="3"/>
  <c r="CI20" i="3"/>
  <c r="CI39" i="3"/>
  <c r="CI18" i="3" l="1"/>
  <c r="CL18" i="3"/>
  <c r="CL42" i="3" s="1"/>
  <c r="CI32" i="3"/>
  <c r="CL32" i="3"/>
  <c r="CL26" i="3"/>
  <c r="CI26" i="3"/>
  <c r="CI38" i="3"/>
  <c r="CL38" i="3"/>
</calcChain>
</file>

<file path=xl/sharedStrings.xml><?xml version="1.0" encoding="utf-8"?>
<sst xmlns="http://schemas.openxmlformats.org/spreadsheetml/2006/main" count="266" uniqueCount="63">
  <si>
    <t>　 　　割当後</t>
  </si>
  <si>
    <t>　 （顕在ベース）</t>
  </si>
  <si>
    <t>　 （潜在ベース）</t>
  </si>
  <si>
    <t>割当</t>
  </si>
  <si>
    <t>潜在</t>
  </si>
  <si>
    <t>株数</t>
  </si>
  <si>
    <t>シェア</t>
  </si>
  <si>
    <t>含潜在</t>
  </si>
  <si>
    <t>取締役3</t>
    <rPh sb="0" eb="3">
      <t>トリシマリヤク</t>
    </rPh>
    <phoneticPr fontId="2"/>
  </si>
  <si>
    <t>役員及び従業員小計</t>
  </si>
  <si>
    <t>資産管理会社</t>
    <rPh sb="0" eb="6">
      <t>シサンカンリガイシャ</t>
    </rPh>
    <phoneticPr fontId="2"/>
  </si>
  <si>
    <t>エンジェル及び協力者　計</t>
    <rPh sb="5" eb="6">
      <t>オヨ</t>
    </rPh>
    <phoneticPr fontId="4"/>
  </si>
  <si>
    <t>VC　計</t>
  </si>
  <si>
    <t>一般投資家</t>
  </si>
  <si>
    <t>合　計</t>
  </si>
  <si>
    <t>株　価</t>
  </si>
  <si>
    <t>千円</t>
  </si>
  <si>
    <t>発行総額</t>
  </si>
  <si>
    <t>資本金</t>
  </si>
  <si>
    <t>資本準備金</t>
  </si>
  <si>
    <t>資金調達額</t>
  </si>
  <si>
    <t>同累計</t>
  </si>
  <si>
    <t>決算期</t>
    <rPh sb="0" eb="3">
      <t>ケッサンキ</t>
    </rPh>
    <phoneticPr fontId="2"/>
  </si>
  <si>
    <t>実施時期</t>
    <rPh sb="0" eb="4">
      <t>ジッシジキ</t>
    </rPh>
    <phoneticPr fontId="2"/>
  </si>
  <si>
    <t>資本政策</t>
    <rPh sb="0" eb="4">
      <t>シホンセイサク</t>
    </rPh>
    <phoneticPr fontId="2"/>
  </si>
  <si>
    <t>株主構成</t>
    <rPh sb="0" eb="4">
      <t>カブヌシコウセイ</t>
    </rPh>
    <phoneticPr fontId="2"/>
  </si>
  <si>
    <t>設立</t>
    <phoneticPr fontId="2"/>
  </si>
  <si>
    <t>第三者割当増資（エンジェル投資家）</t>
    <rPh sb="0" eb="5">
      <t>ダイサンシャワリアテ</t>
    </rPh>
    <rPh sb="5" eb="7">
      <t>ゾウシ</t>
    </rPh>
    <rPh sb="13" eb="16">
      <t>トウシカ</t>
    </rPh>
    <phoneticPr fontId="2"/>
  </si>
  <si>
    <t>第三者割当増資（VC）</t>
    <rPh sb="0" eb="5">
      <t>ダイサンシャワリアテ</t>
    </rPh>
    <rPh sb="5" eb="7">
      <t>ゾウシ</t>
    </rPh>
    <phoneticPr fontId="2"/>
  </si>
  <si>
    <t>株式譲渡（資産管理会社）</t>
    <rPh sb="5" eb="11">
      <t>シサンカンリガイシャ</t>
    </rPh>
    <phoneticPr fontId="2"/>
  </si>
  <si>
    <t>IPO</t>
    <phoneticPr fontId="2"/>
  </si>
  <si>
    <t>代表取締役社長</t>
    <rPh sb="0" eb="7">
      <t>ダイヒョウトリシマリヤクシャチョウ</t>
    </rPh>
    <phoneticPr fontId="2"/>
  </si>
  <si>
    <t>取締役1</t>
    <rPh sb="0" eb="3">
      <t>トリシマリヤク</t>
    </rPh>
    <phoneticPr fontId="2"/>
  </si>
  <si>
    <t>取締役2</t>
    <rPh sb="0" eb="3">
      <t>トリシマリヤク</t>
    </rPh>
    <phoneticPr fontId="2"/>
  </si>
  <si>
    <t>従業員</t>
    <rPh sb="0" eb="3">
      <t>ジュウギョウイン</t>
    </rPh>
    <phoneticPr fontId="2"/>
  </si>
  <si>
    <t>外部協力者</t>
    <rPh sb="0" eb="2">
      <t>ガイブ</t>
    </rPh>
    <rPh sb="2" eb="5">
      <t>キョウリョクシャ</t>
    </rPh>
    <phoneticPr fontId="2"/>
  </si>
  <si>
    <t>CVC1</t>
    <phoneticPr fontId="2"/>
  </si>
  <si>
    <t>CVC2</t>
    <phoneticPr fontId="2"/>
  </si>
  <si>
    <t>CVC3</t>
    <phoneticPr fontId="2"/>
  </si>
  <si>
    <t>VC1</t>
    <phoneticPr fontId="2"/>
  </si>
  <si>
    <t>VC2</t>
    <phoneticPr fontId="2"/>
  </si>
  <si>
    <t>VC3</t>
    <phoneticPr fontId="2"/>
  </si>
  <si>
    <t>株式分割（1:10）</t>
    <rPh sb="0" eb="2">
      <t>カブシキ</t>
    </rPh>
    <rPh sb="2" eb="4">
      <t>ブンカツ</t>
    </rPh>
    <phoneticPr fontId="2"/>
  </si>
  <si>
    <t>CVC　計</t>
    <phoneticPr fontId="2"/>
  </si>
  <si>
    <t>エンジェル投資家</t>
    <rPh sb="5" eb="8">
      <t>トウシカ</t>
    </rPh>
    <phoneticPr fontId="2"/>
  </si>
  <si>
    <t>時価総額（Pre）</t>
    <phoneticPr fontId="2"/>
  </si>
  <si>
    <t>時価総額（Post）</t>
    <phoneticPr fontId="2"/>
  </si>
  <si>
    <t>SO比率</t>
    <rPh sb="2" eb="4">
      <t>ヒリツ</t>
    </rPh>
    <phoneticPr fontId="2"/>
  </si>
  <si>
    <t>安定株主比率</t>
    <rPh sb="0" eb="6">
      <t>アンテイカブヌシヒリツ</t>
    </rPh>
    <phoneticPr fontId="2"/>
  </si>
  <si>
    <t>流通株式比率</t>
    <rPh sb="0" eb="2">
      <t>リュウツウ</t>
    </rPh>
    <rPh sb="2" eb="4">
      <t>カブシキ</t>
    </rPh>
    <rPh sb="4" eb="6">
      <t>ヒリツ</t>
    </rPh>
    <phoneticPr fontId="2"/>
  </si>
  <si>
    <t>IPO（売出し）</t>
    <rPh sb="4" eb="6">
      <t>ウリダ</t>
    </rPh>
    <phoneticPr fontId="2"/>
  </si>
  <si>
    <t>IPO（公募）</t>
    <rPh sb="4" eb="6">
      <t>コウボ</t>
    </rPh>
    <phoneticPr fontId="2"/>
  </si>
  <si>
    <t>*安定株主の対象は調整してください</t>
    <rPh sb="1" eb="5">
      <t>アンテイカブヌシ</t>
    </rPh>
    <rPh sb="6" eb="8">
      <t>タイショウ</t>
    </rPh>
    <rPh sb="9" eb="11">
      <t>チョウセイ</t>
    </rPh>
    <phoneticPr fontId="2"/>
  </si>
  <si>
    <t>*流通株式の対象は調整してください</t>
    <rPh sb="1" eb="3">
      <t>リュウツウ</t>
    </rPh>
    <rPh sb="3" eb="5">
      <t>カブシキ</t>
    </rPh>
    <rPh sb="6" eb="8">
      <t>タイショウ</t>
    </rPh>
    <rPh sb="9" eb="11">
      <t>チョウセイ</t>
    </rPh>
    <phoneticPr fontId="2"/>
  </si>
  <si>
    <t>第2回新株予約権（無償）</t>
    <rPh sb="0" eb="1">
      <t>ダイ</t>
    </rPh>
    <rPh sb="2" eb="3">
      <t>カイ</t>
    </rPh>
    <rPh sb="3" eb="8">
      <t>シンカブヨヤクケン</t>
    </rPh>
    <rPh sb="9" eb="11">
      <t>ムショウ</t>
    </rPh>
    <phoneticPr fontId="2"/>
  </si>
  <si>
    <t>第1回新株予約権（有償）</t>
    <rPh sb="0" eb="1">
      <t>ダイ</t>
    </rPh>
    <rPh sb="2" eb="3">
      <t>カイ</t>
    </rPh>
    <rPh sb="3" eb="8">
      <t>シンカブヨヤクケン</t>
    </rPh>
    <rPh sb="9" eb="11">
      <t>ユウショウ</t>
    </rPh>
    <phoneticPr fontId="2"/>
  </si>
  <si>
    <t>第3回新株予約権（無償）</t>
    <rPh sb="0" eb="1">
      <t>ダイ</t>
    </rPh>
    <rPh sb="2" eb="3">
      <t>カイ</t>
    </rPh>
    <rPh sb="3" eb="8">
      <t>シンカブヨヤクケン</t>
    </rPh>
    <rPh sb="9" eb="11">
      <t>ムショウ</t>
    </rPh>
    <phoneticPr fontId="2"/>
  </si>
  <si>
    <t>*SOの対象は調整してください</t>
    <rPh sb="4" eb="6">
      <t>タイショウ</t>
    </rPh>
    <rPh sb="7" eb="9">
      <t>チョウセイ</t>
    </rPh>
    <phoneticPr fontId="2"/>
  </si>
  <si>
    <t>*証券会社への手数料は別途考慮してください</t>
    <rPh sb="1" eb="5">
      <t>ショウケンカイシャ</t>
    </rPh>
    <rPh sb="7" eb="10">
      <t>テスウリョウ</t>
    </rPh>
    <rPh sb="11" eb="13">
      <t>ベット</t>
    </rPh>
    <rPh sb="13" eb="15">
      <t>コウリョ</t>
    </rPh>
    <phoneticPr fontId="2"/>
  </si>
  <si>
    <t>Ueda Financial Advisory Co., Ltd.</t>
    <phoneticPr fontId="2"/>
  </si>
  <si>
    <t>ウエダファイナンシャルアドバイザリー株式会社</t>
    <rPh sb="18" eb="22">
      <t>カブシキガイシャ</t>
    </rPh>
    <phoneticPr fontId="2"/>
  </si>
  <si>
    <t>https://www.ueda-fa.co.jp/</t>
    <phoneticPr fontId="2"/>
  </si>
  <si>
    <t>subject to copyright with all rights reserved.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</si>
</sst>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i/>
      <sz val="11.5"/>
      <name val="Arial Black"/>
      <family val="2"/>
    </font>
    <font>
      <b/>
      <sz val="11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6" fillId="0" borderId="0" xfId="5" applyFont="1">
      <alignment vertical="center"/>
    </xf>
    <xf numFmtId="0" fontId="7" fillId="0" borderId="0" xfId="5" applyFont="1">
      <alignment vertical="center"/>
    </xf>
    <xf numFmtId="38" fontId="6" fillId="0" borderId="0" xfId="6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9" xfId="5" applyFont="1" applyBorder="1">
      <alignment vertical="center"/>
    </xf>
    <xf numFmtId="0" fontId="6" fillId="0" borderId="11" xfId="5" applyFont="1" applyBorder="1">
      <alignment vertical="center"/>
    </xf>
    <xf numFmtId="0" fontId="6" fillId="0" borderId="12" xfId="5" applyFont="1" applyBorder="1">
      <alignment vertical="center"/>
    </xf>
    <xf numFmtId="17" fontId="8" fillId="0" borderId="10" xfId="6" applyNumberFormat="1" applyFont="1" applyBorder="1" applyAlignment="1">
      <alignment horizontal="center" vertical="center"/>
    </xf>
    <xf numFmtId="17" fontId="8" fillId="0" borderId="11" xfId="6" applyNumberFormat="1" applyFont="1" applyBorder="1" applyAlignment="1">
      <alignment horizontal="center" vertical="center"/>
    </xf>
    <xf numFmtId="0" fontId="8" fillId="0" borderId="8" xfId="5" applyFont="1" applyBorder="1">
      <alignment vertical="center"/>
    </xf>
    <xf numFmtId="0" fontId="6" fillId="0" borderId="10" xfId="5" applyFont="1" applyBorder="1">
      <alignment vertical="center"/>
    </xf>
    <xf numFmtId="38" fontId="8" fillId="0" borderId="8" xfId="6" applyFont="1" applyBorder="1" applyAlignment="1">
      <alignment vertical="center"/>
    </xf>
    <xf numFmtId="38" fontId="6" fillId="0" borderId="0" xfId="6" applyFont="1" applyBorder="1" applyAlignment="1">
      <alignment vertical="center"/>
    </xf>
    <xf numFmtId="20" fontId="6" fillId="0" borderId="13" xfId="5" applyNumberFormat="1" applyFont="1" applyBorder="1" applyAlignment="1">
      <alignment horizontal="right" vertical="center"/>
    </xf>
    <xf numFmtId="0" fontId="6" fillId="0" borderId="14" xfId="5" applyFont="1" applyBorder="1">
      <alignment vertical="center"/>
    </xf>
    <xf numFmtId="0" fontId="6" fillId="0" borderId="13" xfId="5" applyFont="1" applyBorder="1">
      <alignment vertical="center"/>
    </xf>
    <xf numFmtId="0" fontId="6" fillId="0" borderId="15" xfId="5" applyFont="1" applyBorder="1">
      <alignment vertical="center"/>
    </xf>
    <xf numFmtId="38" fontId="6" fillId="0" borderId="13" xfId="6" applyFont="1" applyBorder="1" applyAlignment="1">
      <alignment horizontal="right" vertical="center"/>
    </xf>
    <xf numFmtId="38" fontId="6" fillId="0" borderId="14" xfId="6" applyFont="1" applyBorder="1" applyAlignment="1">
      <alignment vertical="center"/>
    </xf>
    <xf numFmtId="0" fontId="6" fillId="0" borderId="0" xfId="5" applyFont="1" applyAlignment="1">
      <alignment horizontal="center" vertical="center" textRotation="255"/>
    </xf>
    <xf numFmtId="0" fontId="10" fillId="0" borderId="0" xfId="0" applyFont="1">
      <alignment vertical="center"/>
    </xf>
    <xf numFmtId="177" fontId="6" fillId="0" borderId="11" xfId="5" applyNumberFormat="1" applyFont="1" applyBorder="1">
      <alignment vertical="center"/>
    </xf>
    <xf numFmtId="0" fontId="11" fillId="0" borderId="0" xfId="5" applyFont="1">
      <alignment vertical="center"/>
    </xf>
    <xf numFmtId="38" fontId="6" fillId="0" borderId="0" xfId="1" applyFont="1" applyBorder="1" applyAlignment="1">
      <alignment vertical="center"/>
    </xf>
    <xf numFmtId="38" fontId="0" fillId="0" borderId="0" xfId="1" applyFont="1">
      <alignment vertical="center"/>
    </xf>
    <xf numFmtId="0" fontId="6" fillId="0" borderId="0" xfId="5" applyFont="1" applyAlignment="1"/>
    <xf numFmtId="0" fontId="6" fillId="0" borderId="0" xfId="5" applyFont="1" applyAlignment="1">
      <alignment horizontal="center"/>
    </xf>
    <xf numFmtId="38" fontId="6" fillId="0" borderId="0" xfId="6" applyFont="1" applyAlignment="1"/>
    <xf numFmtId="9" fontId="6" fillId="0" borderId="0" xfId="7" applyFont="1" applyAlignment="1"/>
    <xf numFmtId="0" fontId="6" fillId="0" borderId="31" xfId="5" applyFont="1" applyBorder="1">
      <alignment vertical="center"/>
    </xf>
    <xf numFmtId="0" fontId="6" fillId="0" borderId="32" xfId="5" applyFont="1" applyBorder="1">
      <alignment vertical="center"/>
    </xf>
    <xf numFmtId="0" fontId="6" fillId="0" borderId="33" xfId="5" applyFont="1" applyBorder="1">
      <alignment vertical="center"/>
    </xf>
    <xf numFmtId="0" fontId="6" fillId="0" borderId="34" xfId="5" applyFont="1" applyBorder="1">
      <alignment vertical="center"/>
    </xf>
    <xf numFmtId="177" fontId="6" fillId="0" borderId="35" xfId="5" applyNumberFormat="1" applyFont="1" applyBorder="1" applyProtection="1">
      <alignment vertical="center"/>
      <protection locked="0"/>
    </xf>
    <xf numFmtId="0" fontId="6" fillId="0" borderId="36" xfId="5" applyFont="1" applyBorder="1" applyProtection="1">
      <alignment vertical="center"/>
      <protection locked="0"/>
    </xf>
    <xf numFmtId="177" fontId="6" fillId="0" borderId="35" xfId="5" applyNumberFormat="1" applyFont="1" applyBorder="1">
      <alignment vertical="center"/>
    </xf>
    <xf numFmtId="0" fontId="6" fillId="0" borderId="37" xfId="5" applyFont="1" applyBorder="1">
      <alignment vertical="center"/>
    </xf>
    <xf numFmtId="176" fontId="6" fillId="0" borderId="36" xfId="5" applyNumberFormat="1" applyFont="1" applyBorder="1">
      <alignment vertical="center"/>
    </xf>
    <xf numFmtId="177" fontId="6" fillId="0" borderId="37" xfId="5" applyNumberFormat="1" applyFont="1" applyBorder="1">
      <alignment vertical="center"/>
    </xf>
    <xf numFmtId="177" fontId="6" fillId="0" borderId="38" xfId="5" applyNumberFormat="1" applyFont="1" applyBorder="1" applyProtection="1">
      <alignment vertical="center"/>
      <protection locked="0"/>
    </xf>
    <xf numFmtId="0" fontId="6" fillId="0" borderId="39" xfId="5" applyFont="1" applyBorder="1" applyProtection="1">
      <alignment vertical="center"/>
      <protection locked="0"/>
    </xf>
    <xf numFmtId="177" fontId="6" fillId="0" borderId="40" xfId="5" applyNumberFormat="1" applyFont="1" applyBorder="1">
      <alignment vertical="center"/>
    </xf>
    <xf numFmtId="0" fontId="6" fillId="0" borderId="40" xfId="5" applyFont="1" applyBorder="1">
      <alignment vertical="center"/>
    </xf>
    <xf numFmtId="176" fontId="6" fillId="0" borderId="39" xfId="5" applyNumberFormat="1" applyFont="1" applyBorder="1">
      <alignment vertical="center"/>
    </xf>
    <xf numFmtId="177" fontId="6" fillId="0" borderId="38" xfId="5" applyNumberFormat="1" applyFont="1" applyBorder="1">
      <alignment vertical="center"/>
    </xf>
    <xf numFmtId="0" fontId="6" fillId="0" borderId="41" xfId="5" applyFont="1" applyBorder="1" applyAlignment="1">
      <alignment horizontal="center" vertical="center"/>
    </xf>
    <xf numFmtId="0" fontId="6" fillId="0" borderId="42" xfId="5" applyFont="1" applyBorder="1" applyAlignment="1">
      <alignment horizontal="center" vertical="center"/>
    </xf>
    <xf numFmtId="0" fontId="6" fillId="0" borderId="43" xfId="5" applyFont="1" applyBorder="1" applyAlignment="1">
      <alignment horizontal="center" vertical="center"/>
    </xf>
    <xf numFmtId="38" fontId="6" fillId="0" borderId="31" xfId="6" applyFont="1" applyBorder="1" applyAlignment="1">
      <alignment vertical="center"/>
    </xf>
    <xf numFmtId="38" fontId="6" fillId="0" borderId="32" xfId="6" applyFont="1" applyBorder="1" applyAlignment="1">
      <alignment vertical="center"/>
    </xf>
    <xf numFmtId="38" fontId="6" fillId="0" borderId="35" xfId="6" applyFont="1" applyBorder="1" applyAlignment="1" applyProtection="1">
      <alignment vertical="center"/>
      <protection locked="0"/>
    </xf>
    <xf numFmtId="38" fontId="6" fillId="0" borderId="36" xfId="6" applyFont="1" applyBorder="1" applyAlignment="1" applyProtection="1">
      <alignment vertical="center"/>
      <protection locked="0"/>
    </xf>
    <xf numFmtId="38" fontId="6" fillId="0" borderId="38" xfId="6" applyFont="1" applyBorder="1" applyAlignment="1" applyProtection="1">
      <alignment vertical="center"/>
      <protection locked="0"/>
    </xf>
    <xf numFmtId="38" fontId="6" fillId="0" borderId="39" xfId="6" applyFont="1" applyBorder="1" applyAlignment="1" applyProtection="1">
      <alignment vertical="center"/>
      <protection locked="0"/>
    </xf>
    <xf numFmtId="0" fontId="6" fillId="0" borderId="44" xfId="5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7" fontId="11" fillId="0" borderId="45" xfId="5" applyNumberFormat="1" applyFont="1" applyBorder="1" applyProtection="1">
      <alignment vertical="center"/>
      <protection locked="0"/>
    </xf>
    <xf numFmtId="0" fontId="6" fillId="0" borderId="46" xfId="5" applyFont="1" applyBorder="1" applyProtection="1">
      <alignment vertical="center"/>
      <protection locked="0"/>
    </xf>
    <xf numFmtId="177" fontId="6" fillId="0" borderId="47" xfId="5" applyNumberFormat="1" applyFont="1" applyBorder="1">
      <alignment vertical="center"/>
    </xf>
    <xf numFmtId="0" fontId="6" fillId="0" borderId="47" xfId="5" applyFont="1" applyBorder="1">
      <alignment vertical="center"/>
    </xf>
    <xf numFmtId="176" fontId="6" fillId="0" borderId="46" xfId="5" applyNumberFormat="1" applyFont="1" applyBorder="1">
      <alignment vertical="center"/>
    </xf>
    <xf numFmtId="177" fontId="6" fillId="0" borderId="45" xfId="5" applyNumberFormat="1" applyFont="1" applyBorder="1">
      <alignment vertical="center"/>
    </xf>
    <xf numFmtId="177" fontId="6" fillId="0" borderId="45" xfId="5" applyNumberFormat="1" applyFont="1" applyBorder="1" applyProtection="1">
      <alignment vertical="center"/>
      <protection locked="0"/>
    </xf>
    <xf numFmtId="177" fontId="6" fillId="2" borderId="35" xfId="5" applyNumberFormat="1" applyFont="1" applyFill="1" applyBorder="1" applyProtection="1">
      <alignment vertical="center"/>
      <protection locked="0"/>
    </xf>
    <xf numFmtId="38" fontId="6" fillId="2" borderId="35" xfId="6" applyFont="1" applyFill="1" applyBorder="1" applyAlignment="1" applyProtection="1">
      <alignment vertical="center"/>
      <protection locked="0"/>
    </xf>
    <xf numFmtId="38" fontId="6" fillId="2" borderId="36" xfId="6" applyFont="1" applyFill="1" applyBorder="1" applyAlignment="1" applyProtection="1">
      <alignment vertical="center"/>
      <protection locked="0"/>
    </xf>
    <xf numFmtId="177" fontId="11" fillId="2" borderId="28" xfId="5" applyNumberFormat="1" applyFont="1" applyFill="1" applyBorder="1">
      <alignment vertical="center"/>
    </xf>
    <xf numFmtId="0" fontId="11" fillId="0" borderId="42" xfId="5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0" fontId="6" fillId="0" borderId="46" xfId="5" applyFont="1" applyBorder="1">
      <alignment vertical="center"/>
    </xf>
    <xf numFmtId="177" fontId="6" fillId="2" borderId="45" xfId="5" applyNumberFormat="1" applyFont="1" applyFill="1" applyBorder="1">
      <alignment vertical="center"/>
    </xf>
    <xf numFmtId="0" fontId="6" fillId="0" borderId="31" xfId="5" applyFont="1" applyBorder="1" applyAlignment="1">
      <alignment horizontal="left" vertical="center"/>
    </xf>
    <xf numFmtId="0" fontId="6" fillId="0" borderId="49" xfId="5" applyFont="1" applyBorder="1">
      <alignment vertical="center"/>
    </xf>
    <xf numFmtId="0" fontId="11" fillId="0" borderId="35" xfId="5" applyFont="1" applyBorder="1">
      <alignment vertical="center"/>
    </xf>
    <xf numFmtId="0" fontId="11" fillId="0" borderId="37" xfId="5" applyFont="1" applyBorder="1">
      <alignment vertical="center"/>
    </xf>
    <xf numFmtId="0" fontId="11" fillId="0" borderId="50" xfId="5" applyFont="1" applyBorder="1">
      <alignment vertical="center"/>
    </xf>
    <xf numFmtId="38" fontId="6" fillId="0" borderId="35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7" xfId="1" applyFont="1" applyBorder="1" applyAlignment="1">
      <alignment horizontal="center" vertical="center"/>
    </xf>
    <xf numFmtId="38" fontId="11" fillId="0" borderId="37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6" fillId="0" borderId="37" xfId="1" applyFont="1" applyBorder="1" applyAlignment="1">
      <alignment horizontal="right"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vertical="center"/>
    </xf>
    <xf numFmtId="38" fontId="6" fillId="0" borderId="53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0" fontId="6" fillId="0" borderId="33" xfId="5" applyFont="1" applyBorder="1" applyAlignment="1"/>
    <xf numFmtId="0" fontId="6" fillId="0" borderId="37" xfId="5" applyFont="1" applyBorder="1" applyAlignment="1"/>
    <xf numFmtId="9" fontId="6" fillId="0" borderId="37" xfId="2" applyFont="1" applyBorder="1" applyAlignment="1"/>
    <xf numFmtId="9" fontId="6" fillId="0" borderId="31" xfId="2" applyFont="1" applyBorder="1" applyAlignment="1"/>
    <xf numFmtId="0" fontId="6" fillId="0" borderId="49" xfId="5" applyFont="1" applyBorder="1" applyAlignment="1"/>
    <xf numFmtId="9" fontId="6" fillId="0" borderId="35" xfId="2" applyFont="1" applyBorder="1" applyAlignment="1"/>
    <xf numFmtId="0" fontId="6" fillId="0" borderId="50" xfId="5" applyFont="1" applyBorder="1" applyAlignment="1"/>
    <xf numFmtId="9" fontId="6" fillId="0" borderId="51" xfId="2" applyFont="1" applyBorder="1" applyAlignment="1"/>
    <xf numFmtId="38" fontId="11" fillId="0" borderId="52" xfId="1" applyFont="1" applyBorder="1" applyAlignment="1">
      <alignment vertical="center"/>
    </xf>
    <xf numFmtId="0" fontId="6" fillId="0" borderId="52" xfId="5" applyFont="1" applyBorder="1" applyAlignment="1"/>
    <xf numFmtId="9" fontId="6" fillId="0" borderId="52" xfId="2" applyFont="1" applyBorder="1" applyAlignment="1"/>
    <xf numFmtId="0" fontId="6" fillId="0" borderId="53" xfId="5" applyFont="1" applyBorder="1" applyAlignment="1"/>
    <xf numFmtId="0" fontId="12" fillId="0" borderId="0" xfId="0" applyFont="1">
      <alignment vertical="center"/>
    </xf>
    <xf numFmtId="9" fontId="6" fillId="2" borderId="37" xfId="2" applyFont="1" applyFill="1" applyBorder="1" applyAlignment="1"/>
    <xf numFmtId="9" fontId="6" fillId="2" borderId="52" xfId="2" applyFont="1" applyFill="1" applyBorder="1" applyAlignment="1"/>
    <xf numFmtId="0" fontId="6" fillId="0" borderId="9" xfId="5" applyFont="1" applyBorder="1" applyAlignment="1">
      <alignment vertical="center" textRotation="255"/>
    </xf>
    <xf numFmtId="0" fontId="6" fillId="7" borderId="1" xfId="5" applyFont="1" applyFill="1" applyBorder="1" applyAlignment="1">
      <alignment horizontal="center" vertical="center"/>
    </xf>
    <xf numFmtId="0" fontId="6" fillId="7" borderId="28" xfId="5" applyFont="1" applyFill="1" applyBorder="1" applyAlignment="1">
      <alignment horizontal="center" vertical="center"/>
    </xf>
    <xf numFmtId="0" fontId="6" fillId="7" borderId="7" xfId="5" applyFont="1" applyFill="1" applyBorder="1" applyAlignment="1">
      <alignment horizontal="center" vertical="center"/>
    </xf>
    <xf numFmtId="0" fontId="6" fillId="7" borderId="16" xfId="5" applyFont="1" applyFill="1" applyBorder="1" applyAlignment="1">
      <alignment horizontal="center" vertical="center"/>
    </xf>
    <xf numFmtId="0" fontId="6" fillId="7" borderId="17" xfId="5" applyFont="1" applyFill="1" applyBorder="1" applyAlignment="1">
      <alignment horizontal="center" vertical="center"/>
    </xf>
    <xf numFmtId="0" fontId="6" fillId="7" borderId="30" xfId="5" applyFont="1" applyFill="1" applyBorder="1" applyAlignment="1">
      <alignment horizontal="center" vertical="center"/>
    </xf>
    <xf numFmtId="0" fontId="6" fillId="7" borderId="0" xfId="5" applyFont="1" applyFill="1" applyAlignment="1">
      <alignment horizontal="center" vertical="center"/>
    </xf>
    <xf numFmtId="0" fontId="6" fillId="7" borderId="18" xfId="5" applyFont="1" applyFill="1" applyBorder="1" applyAlignment="1">
      <alignment horizontal="center" vertical="center"/>
    </xf>
    <xf numFmtId="38" fontId="6" fillId="7" borderId="17" xfId="6" applyFont="1" applyFill="1" applyBorder="1" applyAlignment="1">
      <alignment horizontal="center" vertical="center"/>
    </xf>
    <xf numFmtId="38" fontId="6" fillId="7" borderId="30" xfId="6" applyFont="1" applyFill="1" applyBorder="1" applyAlignment="1">
      <alignment horizontal="center" vertical="center"/>
    </xf>
    <xf numFmtId="38" fontId="6" fillId="7" borderId="0" xfId="6" applyFont="1" applyFill="1" applyBorder="1" applyAlignment="1">
      <alignment horizontal="center" vertical="center"/>
    </xf>
    <xf numFmtId="0" fontId="6" fillId="7" borderId="19" xfId="5" applyFont="1" applyFill="1" applyBorder="1" applyAlignment="1">
      <alignment horizontal="center" vertical="center"/>
    </xf>
    <xf numFmtId="177" fontId="6" fillId="7" borderId="20" xfId="5" applyNumberFormat="1" applyFont="1" applyFill="1" applyBorder="1">
      <alignment vertical="center"/>
    </xf>
    <xf numFmtId="38" fontId="6" fillId="7" borderId="23" xfId="6" applyFont="1" applyFill="1" applyBorder="1" applyAlignment="1">
      <alignment vertical="center"/>
    </xf>
    <xf numFmtId="0" fontId="6" fillId="7" borderId="22" xfId="5" applyFont="1" applyFill="1" applyBorder="1">
      <alignment vertical="center"/>
    </xf>
    <xf numFmtId="176" fontId="6" fillId="7" borderId="23" xfId="5" applyNumberFormat="1" applyFont="1" applyFill="1" applyBorder="1">
      <alignment vertical="center"/>
    </xf>
    <xf numFmtId="38" fontId="6" fillId="7" borderId="20" xfId="6" applyFont="1" applyFill="1" applyBorder="1" applyAlignment="1">
      <alignment vertical="center"/>
    </xf>
    <xf numFmtId="38" fontId="9" fillId="7" borderId="20" xfId="6" applyFont="1" applyFill="1" applyBorder="1" applyAlignment="1">
      <alignment vertical="center"/>
    </xf>
    <xf numFmtId="38" fontId="6" fillId="7" borderId="21" xfId="6" applyFont="1" applyFill="1" applyBorder="1" applyAlignment="1">
      <alignment vertical="center"/>
    </xf>
    <xf numFmtId="0" fontId="6" fillId="7" borderId="24" xfId="5" applyFont="1" applyFill="1" applyBorder="1" applyAlignment="1">
      <alignment horizontal="center" vertical="center"/>
    </xf>
    <xf numFmtId="177" fontId="6" fillId="7" borderId="25" xfId="5" applyNumberFormat="1" applyFont="1" applyFill="1" applyBorder="1">
      <alignment vertical="center"/>
    </xf>
    <xf numFmtId="0" fontId="6" fillId="7" borderId="27" xfId="5" applyFont="1" applyFill="1" applyBorder="1">
      <alignment vertical="center"/>
    </xf>
    <xf numFmtId="0" fontId="6" fillId="7" borderId="26" xfId="5" applyFont="1" applyFill="1" applyBorder="1">
      <alignment vertical="center"/>
    </xf>
    <xf numFmtId="176" fontId="6" fillId="7" borderId="27" xfId="5" applyNumberFormat="1" applyFont="1" applyFill="1" applyBorder="1">
      <alignment vertical="center"/>
    </xf>
    <xf numFmtId="177" fontId="6" fillId="7" borderId="4" xfId="5" applyNumberFormat="1" applyFont="1" applyFill="1" applyBorder="1">
      <alignment vertical="center"/>
    </xf>
    <xf numFmtId="177" fontId="6" fillId="7" borderId="29" xfId="5" applyNumberFormat="1" applyFont="1" applyFill="1" applyBorder="1">
      <alignment vertical="center"/>
    </xf>
    <xf numFmtId="0" fontId="6" fillId="7" borderId="5" xfId="5" applyFont="1" applyFill="1" applyBorder="1">
      <alignment vertical="center"/>
    </xf>
    <xf numFmtId="176" fontId="6" fillId="7" borderId="29" xfId="5" applyNumberFormat="1" applyFont="1" applyFill="1" applyBorder="1">
      <alignment vertical="center"/>
    </xf>
    <xf numFmtId="177" fontId="6" fillId="7" borderId="6" xfId="5" applyNumberFormat="1" applyFont="1" applyFill="1" applyBorder="1">
      <alignment vertical="center"/>
    </xf>
    <xf numFmtId="9" fontId="6" fillId="2" borderId="33" xfId="2" applyFont="1" applyFill="1" applyBorder="1" applyAlignment="1"/>
    <xf numFmtId="38" fontId="6" fillId="8" borderId="54" xfId="1" applyFont="1" applyFill="1" applyBorder="1" applyAlignment="1">
      <alignment vertical="center"/>
    </xf>
    <xf numFmtId="38" fontId="6" fillId="8" borderId="37" xfId="1" applyFont="1" applyFill="1" applyBorder="1" applyAlignment="1">
      <alignment vertical="center"/>
    </xf>
    <xf numFmtId="0" fontId="6" fillId="0" borderId="0" xfId="5" applyFont="1" applyAlignment="1">
      <alignment horizontal="left"/>
    </xf>
    <xf numFmtId="0" fontId="13" fillId="0" borderId="0" xfId="8" applyAlignment="1">
      <alignment horizontal="center"/>
    </xf>
    <xf numFmtId="55" fontId="8" fillId="0" borderId="4" xfId="5" applyNumberFormat="1" applyFont="1" applyFill="1" applyBorder="1" applyAlignment="1">
      <alignment horizontal="center" vertical="center"/>
    </xf>
    <xf numFmtId="55" fontId="8" fillId="0" borderId="5" xfId="5" applyNumberFormat="1" applyFont="1" applyFill="1" applyBorder="1" applyAlignment="1">
      <alignment horizontal="center" vertical="center"/>
    </xf>
    <xf numFmtId="55" fontId="8" fillId="0" borderId="6" xfId="5" applyNumberFormat="1" applyFont="1" applyFill="1" applyBorder="1" applyAlignment="1">
      <alignment horizontal="center" vertical="center"/>
    </xf>
    <xf numFmtId="0" fontId="8" fillId="5" borderId="4" xfId="5" applyFont="1" applyFill="1" applyBorder="1" applyAlignment="1">
      <alignment horizontal="center" vertical="center"/>
    </xf>
    <xf numFmtId="0" fontId="8" fillId="5" borderId="5" xfId="5" applyFont="1" applyFill="1" applyBorder="1" applyAlignment="1">
      <alignment horizontal="center" vertical="center"/>
    </xf>
    <xf numFmtId="0" fontId="8" fillId="5" borderId="6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8" fillId="4" borderId="4" xfId="5" applyFont="1" applyFill="1" applyBorder="1" applyAlignment="1">
      <alignment horizontal="center" vertical="center"/>
    </xf>
    <xf numFmtId="0" fontId="8" fillId="4" borderId="5" xfId="5" applyFont="1" applyFill="1" applyBorder="1" applyAlignment="1">
      <alignment horizontal="center" vertical="center"/>
    </xf>
    <xf numFmtId="0" fontId="8" fillId="4" borderId="6" xfId="5" applyFont="1" applyFill="1" applyBorder="1" applyAlignment="1">
      <alignment horizontal="center" vertical="center"/>
    </xf>
    <xf numFmtId="0" fontId="8" fillId="6" borderId="4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/>
    </xf>
    <xf numFmtId="55" fontId="8" fillId="4" borderId="2" xfId="5" applyNumberFormat="1" applyFont="1" applyFill="1" applyBorder="1" applyAlignment="1">
      <alignment horizontal="center" vertical="center"/>
    </xf>
    <xf numFmtId="0" fontId="8" fillId="4" borderId="3" xfId="5" applyFont="1" applyFill="1" applyBorder="1" applyAlignment="1">
      <alignment horizontal="center" vertical="center"/>
    </xf>
    <xf numFmtId="55" fontId="8" fillId="0" borderId="2" xfId="5" applyNumberFormat="1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55" fontId="8" fillId="5" borderId="2" xfId="5" applyNumberFormat="1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/>
    </xf>
    <xf numFmtId="17" fontId="8" fillId="0" borderId="8" xfId="5" applyNumberFormat="1" applyFont="1" applyBorder="1" applyAlignment="1">
      <alignment horizontal="center" vertical="center"/>
    </xf>
    <xf numFmtId="17" fontId="8" fillId="0" borderId="0" xfId="5" applyNumberFormat="1" applyFont="1" applyAlignment="1">
      <alignment horizontal="center" vertical="center"/>
    </xf>
    <xf numFmtId="17" fontId="8" fillId="0" borderId="10" xfId="6" applyNumberFormat="1" applyFont="1" applyBorder="1" applyAlignment="1">
      <alignment horizontal="center" vertical="center"/>
    </xf>
    <xf numFmtId="17" fontId="8" fillId="0" borderId="11" xfId="6" applyNumberFormat="1" applyFont="1" applyBorder="1" applyAlignment="1">
      <alignment horizontal="center" vertical="center"/>
    </xf>
    <xf numFmtId="55" fontId="8" fillId="6" borderId="2" xfId="5" applyNumberFormat="1" applyFont="1" applyFill="1" applyBorder="1" applyAlignment="1">
      <alignment horizontal="center" vertical="center"/>
    </xf>
    <xf numFmtId="0" fontId="8" fillId="6" borderId="3" xfId="5" applyFont="1" applyFill="1" applyBorder="1" applyAlignment="1">
      <alignment horizontal="center" vertical="center"/>
    </xf>
    <xf numFmtId="55" fontId="8" fillId="3" borderId="2" xfId="5" applyNumberFormat="1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13" fillId="0" borderId="0" xfId="8" applyAlignment="1">
      <alignment horizontal="left"/>
    </xf>
  </cellXfs>
  <cellStyles count="9">
    <cellStyle name="Excel Built-in Normal" xfId="3" xr:uid="{AE030C7C-C227-4500-998C-D2BFB9AC55F8}"/>
    <cellStyle name="パーセント" xfId="2" builtinId="5"/>
    <cellStyle name="パーセント 2" xfId="7" xr:uid="{FF03B85D-4D3C-4E66-9673-F55AE98030DA}"/>
    <cellStyle name="ハイパーリンク" xfId="8" builtinId="8"/>
    <cellStyle name="桁区切り" xfId="1" builtinId="6"/>
    <cellStyle name="桁区切り 2" xfId="6" xr:uid="{729C17F0-DDC2-42D0-8816-462586346F7B}"/>
    <cellStyle name="標準" xfId="0" builtinId="0"/>
    <cellStyle name="標準 2" xfId="5" xr:uid="{10AF8069-75A3-43A5-BD98-0C1881B6BF0F}"/>
    <cellStyle name="標準 5" xfId="4" xr:uid="{C4D297AD-2E59-42AB-B9A1-66969CE87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eda-fa.co.jp/" TargetMode="External"/><Relationship Id="rId2" Type="http://schemas.openxmlformats.org/officeDocument/2006/relationships/hyperlink" Target="https://www.ueda-fa.co.jp/" TargetMode="External"/><Relationship Id="rId1" Type="http://schemas.openxmlformats.org/officeDocument/2006/relationships/hyperlink" Target="https://www.ueda-fa.co.jp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eda-fa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748D-DF54-41D8-A67A-98ED7DC7DAD7}">
  <dimension ref="A1:CN76"/>
  <sheetViews>
    <sheetView showGridLines="0" tabSelected="1" view="pageBreakPreview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:J5"/>
    </sheetView>
  </sheetViews>
  <sheetFormatPr defaultColWidth="8.08203125" defaultRowHeight="18" x14ac:dyDescent="0.2"/>
  <cols>
    <col min="1" max="1" width="1.33203125" style="27" customWidth="1"/>
    <col min="2" max="2" width="23.9140625" style="28" bestFit="1" customWidth="1"/>
    <col min="3" max="3" width="9.75" style="27" customWidth="1"/>
    <col min="4" max="4" width="5.6640625" style="27" customWidth="1"/>
    <col min="5" max="5" width="9.58203125" style="27" customWidth="1"/>
    <col min="6" max="6" width="1.33203125" style="27" customWidth="1"/>
    <col min="7" max="7" width="6.08203125" style="27" customWidth="1"/>
    <col min="8" max="8" width="10.08203125" style="27" customWidth="1"/>
    <col min="9" max="9" width="1.5" style="27" customWidth="1"/>
    <col min="10" max="10" width="6.75" style="27" customWidth="1"/>
    <col min="11" max="11" width="9.5" style="29" customWidth="1"/>
    <col min="12" max="12" width="8.58203125" style="29" customWidth="1"/>
    <col min="13" max="13" width="11.1640625" style="27" customWidth="1"/>
    <col min="14" max="14" width="1.33203125" style="27" customWidth="1"/>
    <col min="15" max="15" width="6.58203125" style="27" customWidth="1"/>
    <col min="16" max="16" width="10.08203125" style="27" customWidth="1"/>
    <col min="17" max="17" width="1.5" style="27" customWidth="1"/>
    <col min="18" max="18" width="6.4140625" style="27" customWidth="1"/>
    <col min="19" max="19" width="9.5" style="29" customWidth="1"/>
    <col min="20" max="20" width="8.58203125" style="29" customWidth="1"/>
    <col min="21" max="21" width="11.1640625" style="27" customWidth="1"/>
    <col min="22" max="22" width="1.33203125" style="27" customWidth="1"/>
    <col min="23" max="23" width="6.58203125" style="27" customWidth="1"/>
    <col min="24" max="24" width="10.08203125" style="27" customWidth="1"/>
    <col min="25" max="25" width="1.5" style="27" customWidth="1"/>
    <col min="26" max="26" width="6.4140625" style="27" customWidth="1"/>
    <col min="27" max="27" width="9.5" style="29" customWidth="1"/>
    <col min="28" max="28" width="8.58203125" style="29" customWidth="1"/>
    <col min="29" max="29" width="11.1640625" style="27" customWidth="1"/>
    <col min="30" max="30" width="1.33203125" style="27" customWidth="1"/>
    <col min="31" max="31" width="6.58203125" style="27" customWidth="1"/>
    <col min="32" max="32" width="10.08203125" style="27" customWidth="1"/>
    <col min="33" max="33" width="1.5" style="27" customWidth="1"/>
    <col min="34" max="34" width="6.4140625" style="27" customWidth="1"/>
    <col min="35" max="35" width="9.5" style="29" customWidth="1"/>
    <col min="36" max="36" width="8.58203125" style="29" customWidth="1"/>
    <col min="37" max="37" width="11.1640625" style="27" customWidth="1"/>
    <col min="38" max="38" width="1.33203125" style="27" customWidth="1"/>
    <col min="39" max="39" width="6.58203125" style="27" customWidth="1"/>
    <col min="40" max="40" width="10.08203125" style="27" customWidth="1"/>
    <col min="41" max="41" width="1.5" style="27" customWidth="1"/>
    <col min="42" max="42" width="6.4140625" style="27" customWidth="1"/>
    <col min="43" max="43" width="9.5" style="29" customWidth="1"/>
    <col min="44" max="44" width="8.58203125" style="29" customWidth="1"/>
    <col min="45" max="45" width="11.1640625" style="27" customWidth="1"/>
    <col min="46" max="46" width="1.33203125" style="27" customWidth="1"/>
    <col min="47" max="47" width="6.58203125" style="27" customWidth="1"/>
    <col min="48" max="48" width="10.08203125" style="27" customWidth="1"/>
    <col min="49" max="49" width="1.5" style="27" customWidth="1"/>
    <col min="50" max="50" width="6.4140625" style="27" customWidth="1"/>
    <col min="51" max="51" width="9.5" style="29" customWidth="1"/>
    <col min="52" max="52" width="8.58203125" style="29" customWidth="1"/>
    <col min="53" max="53" width="11.1640625" style="27" customWidth="1"/>
    <col min="54" max="54" width="1.33203125" style="27" customWidth="1"/>
    <col min="55" max="55" width="6.58203125" style="27" customWidth="1"/>
    <col min="56" max="56" width="10.08203125" style="27" customWidth="1"/>
    <col min="57" max="57" width="1.5" style="27" customWidth="1"/>
    <col min="58" max="58" width="6.4140625" style="27" customWidth="1"/>
    <col min="59" max="59" width="9.5" style="29" customWidth="1"/>
    <col min="60" max="60" width="8.58203125" style="29" customWidth="1"/>
    <col min="61" max="61" width="11.1640625" style="27" customWidth="1"/>
    <col min="62" max="62" width="1.33203125" style="27" customWidth="1"/>
    <col min="63" max="63" width="6.58203125" style="27" customWidth="1"/>
    <col min="64" max="64" width="10.08203125" style="27" customWidth="1"/>
    <col min="65" max="65" width="1.5" style="27" customWidth="1"/>
    <col min="66" max="66" width="6.4140625" style="27" customWidth="1"/>
    <col min="67" max="67" width="9.5" style="29" customWidth="1"/>
    <col min="68" max="68" width="8.58203125" style="29" customWidth="1"/>
    <col min="69" max="69" width="11.1640625" style="27" customWidth="1"/>
    <col min="70" max="70" width="1.33203125" style="27" customWidth="1"/>
    <col min="71" max="71" width="6.58203125" style="27" customWidth="1"/>
    <col min="72" max="72" width="10.08203125" style="27" customWidth="1"/>
    <col min="73" max="73" width="1.5" style="27" customWidth="1"/>
    <col min="74" max="74" width="6.4140625" style="27" customWidth="1"/>
    <col min="75" max="75" width="9.5" style="29" customWidth="1"/>
    <col min="76" max="76" width="8.58203125" style="29" customWidth="1"/>
    <col min="77" max="77" width="11.1640625" style="27" customWidth="1"/>
    <col min="78" max="78" width="1.33203125" style="27" customWidth="1"/>
    <col min="79" max="79" width="6.58203125" style="27" customWidth="1"/>
    <col min="80" max="80" width="10.08203125" style="27" customWidth="1"/>
    <col min="81" max="81" width="1.5" style="27" customWidth="1"/>
    <col min="82" max="82" width="6.4140625" style="27" customWidth="1"/>
    <col min="83" max="83" width="9.5" style="29" customWidth="1"/>
    <col min="84" max="84" width="8.58203125" style="29" customWidth="1"/>
    <col min="85" max="85" width="11.1640625" style="27" customWidth="1"/>
    <col min="86" max="86" width="1.33203125" style="27" customWidth="1"/>
    <col min="87" max="87" width="6.58203125" style="27" customWidth="1"/>
    <col min="88" max="88" width="10.08203125" style="27" customWidth="1"/>
    <col min="89" max="89" width="1.5" style="27" customWidth="1"/>
    <col min="90" max="90" width="6.4140625" style="27" customWidth="1"/>
  </cols>
  <sheetData>
    <row r="1" spans="1:92" x14ac:dyDescent="0.55000000000000004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3"/>
      <c r="M1" s="1"/>
      <c r="N1" s="1"/>
      <c r="O1" s="1"/>
      <c r="P1" s="1"/>
      <c r="Q1" s="1"/>
      <c r="R1" s="1"/>
      <c r="S1" s="3"/>
      <c r="T1" s="3"/>
      <c r="U1" s="1"/>
      <c r="V1" s="1"/>
      <c r="W1" s="1"/>
      <c r="X1" s="1"/>
      <c r="Y1" s="1"/>
      <c r="Z1" s="1"/>
      <c r="AA1" s="3"/>
      <c r="AB1" s="3"/>
      <c r="AC1" s="1"/>
      <c r="AD1" s="1"/>
      <c r="AE1" s="1"/>
      <c r="AF1" s="1"/>
      <c r="AG1" s="1"/>
      <c r="AH1" s="1"/>
      <c r="AI1" s="3"/>
      <c r="AJ1" s="3"/>
      <c r="AK1" s="1"/>
      <c r="AL1" s="1"/>
      <c r="AM1" s="1"/>
      <c r="AN1" s="1"/>
      <c r="AO1" s="1"/>
      <c r="AP1" s="1"/>
      <c r="AQ1" s="3"/>
      <c r="AR1" s="3"/>
      <c r="AS1" s="1"/>
      <c r="AT1" s="1"/>
      <c r="AU1" s="1"/>
      <c r="AV1" s="1"/>
      <c r="AW1" s="1"/>
      <c r="AX1" s="1"/>
      <c r="AY1" s="3"/>
      <c r="AZ1" s="3"/>
      <c r="BA1" s="1"/>
      <c r="BB1" s="1"/>
      <c r="BC1" s="1"/>
      <c r="BD1" s="1"/>
      <c r="BE1" s="1"/>
      <c r="BF1" s="1"/>
      <c r="BG1" s="3"/>
      <c r="BH1" s="3"/>
      <c r="BI1" s="1"/>
      <c r="BJ1" s="1"/>
      <c r="BK1" s="1"/>
      <c r="BL1" s="1"/>
      <c r="BM1" s="1"/>
      <c r="BN1" s="1"/>
      <c r="BO1" s="3"/>
      <c r="BP1" s="3"/>
      <c r="BQ1" s="1"/>
      <c r="BR1" s="1"/>
      <c r="BS1" s="1"/>
      <c r="BT1" s="1"/>
      <c r="BU1" s="1"/>
      <c r="BV1" s="1"/>
      <c r="BW1" s="3"/>
      <c r="BX1" s="3"/>
      <c r="BY1" s="1"/>
      <c r="BZ1" s="1"/>
      <c r="CA1" s="1"/>
      <c r="CB1" s="1"/>
      <c r="CC1" s="1"/>
      <c r="CD1" s="1"/>
      <c r="CE1" s="4"/>
      <c r="CF1" s="3"/>
      <c r="CG1" s="1"/>
      <c r="CH1" s="1"/>
      <c r="CI1" s="1"/>
      <c r="CJ1" s="1"/>
      <c r="CK1" s="1"/>
      <c r="CL1" s="1"/>
    </row>
    <row r="2" spans="1:92" ht="18.5" thickBot="1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3"/>
      <c r="L2" s="3"/>
      <c r="M2" s="1"/>
      <c r="N2" s="1"/>
      <c r="O2" s="1"/>
      <c r="P2" s="1"/>
      <c r="Q2" s="1"/>
      <c r="R2" s="1"/>
      <c r="S2" s="3"/>
      <c r="T2" s="3"/>
      <c r="U2" s="1"/>
      <c r="V2" s="1"/>
      <c r="W2" s="1"/>
      <c r="X2" s="1"/>
      <c r="Y2" s="1"/>
      <c r="Z2" s="1"/>
      <c r="AA2" s="3"/>
      <c r="AB2" s="3"/>
      <c r="AC2" s="1"/>
      <c r="AD2" s="1"/>
      <c r="AE2" s="1"/>
      <c r="AF2" s="1"/>
      <c r="AG2" s="1"/>
      <c r="AH2" s="1"/>
      <c r="AI2" s="3"/>
      <c r="AJ2" s="3"/>
      <c r="AK2" s="1"/>
      <c r="AL2" s="1"/>
      <c r="AM2" s="1"/>
      <c r="AN2" s="1"/>
      <c r="AO2" s="1"/>
      <c r="AP2" s="1"/>
      <c r="AQ2" s="3"/>
      <c r="AR2" s="3"/>
      <c r="AS2" s="1"/>
      <c r="AT2" s="1"/>
      <c r="AU2" s="1"/>
      <c r="AV2" s="1"/>
      <c r="AW2" s="1"/>
      <c r="AX2" s="1"/>
      <c r="AY2" s="3"/>
      <c r="AZ2" s="3"/>
      <c r="BA2" s="1"/>
      <c r="BB2" s="1"/>
      <c r="BC2" s="1"/>
      <c r="BD2" s="1"/>
      <c r="BE2" s="1"/>
      <c r="BF2" s="1"/>
      <c r="BG2" s="3"/>
      <c r="BH2" s="3"/>
      <c r="BI2" s="1"/>
      <c r="BJ2" s="1"/>
      <c r="BK2" s="1"/>
      <c r="BL2" s="1"/>
      <c r="BM2" s="1"/>
      <c r="BN2" s="1"/>
      <c r="BO2" s="3"/>
      <c r="BP2" s="3"/>
      <c r="BQ2" s="1"/>
      <c r="BR2" s="1"/>
      <c r="BS2" s="1"/>
      <c r="BT2" s="1"/>
      <c r="BU2" s="1"/>
      <c r="BV2" s="1"/>
      <c r="BW2" s="3"/>
      <c r="BX2" s="3"/>
      <c r="BY2" s="1"/>
      <c r="BZ2" s="1"/>
      <c r="CA2" s="1"/>
      <c r="CB2" s="1"/>
      <c r="CC2" s="1"/>
      <c r="CD2" s="1"/>
      <c r="CE2" s="3"/>
      <c r="CF2" s="3"/>
      <c r="CG2" s="1"/>
      <c r="CH2" s="1"/>
      <c r="CI2" s="1"/>
      <c r="CJ2" s="1"/>
      <c r="CK2" s="1"/>
      <c r="CL2" s="1"/>
      <c r="CN2" s="139" t="s">
        <v>60</v>
      </c>
    </row>
    <row r="3" spans="1:92" ht="18.5" thickBot="1" x14ac:dyDescent="0.25">
      <c r="A3" s="1"/>
      <c r="B3" s="107" t="s">
        <v>22</v>
      </c>
      <c r="C3" s="141">
        <v>44651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3"/>
      <c r="S3" s="141">
        <v>45016</v>
      </c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3"/>
      <c r="AI3" s="141">
        <v>45382</v>
      </c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3"/>
      <c r="BG3" s="141">
        <v>45747</v>
      </c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3"/>
      <c r="BW3" s="157">
        <v>46112</v>
      </c>
      <c r="BX3" s="158"/>
      <c r="BY3" s="158"/>
      <c r="BZ3" s="158"/>
      <c r="CA3" s="158"/>
      <c r="CB3" s="158"/>
      <c r="CC3" s="158"/>
      <c r="CD3" s="158"/>
      <c r="CE3" s="157">
        <v>46477</v>
      </c>
      <c r="CF3" s="158"/>
      <c r="CG3" s="158"/>
      <c r="CH3" s="158"/>
      <c r="CI3" s="158"/>
      <c r="CJ3" s="158"/>
      <c r="CK3" s="158"/>
      <c r="CL3" s="158"/>
      <c r="CN3" s="139" t="s">
        <v>59</v>
      </c>
    </row>
    <row r="4" spans="1:92" ht="18.5" thickBot="1" x14ac:dyDescent="0.6">
      <c r="A4" s="1"/>
      <c r="B4" s="107" t="s">
        <v>23</v>
      </c>
      <c r="C4" s="165">
        <v>44287</v>
      </c>
      <c r="D4" s="166"/>
      <c r="E4" s="166"/>
      <c r="F4" s="166"/>
      <c r="G4" s="166"/>
      <c r="H4" s="166"/>
      <c r="I4" s="166"/>
      <c r="J4" s="166"/>
      <c r="K4" s="167">
        <v>44440</v>
      </c>
      <c r="L4" s="168"/>
      <c r="M4" s="168"/>
      <c r="N4" s="168"/>
      <c r="O4" s="168"/>
      <c r="P4" s="168"/>
      <c r="Q4" s="168"/>
      <c r="R4" s="168"/>
      <c r="S4" s="167">
        <v>44805</v>
      </c>
      <c r="T4" s="168"/>
      <c r="U4" s="168"/>
      <c r="V4" s="168"/>
      <c r="W4" s="168"/>
      <c r="X4" s="168"/>
      <c r="Y4" s="168"/>
      <c r="Z4" s="168"/>
      <c r="AA4" s="165">
        <v>45016</v>
      </c>
      <c r="AB4" s="166"/>
      <c r="AC4" s="166"/>
      <c r="AD4" s="166"/>
      <c r="AE4" s="166"/>
      <c r="AF4" s="166"/>
      <c r="AG4" s="166"/>
      <c r="AH4" s="166"/>
      <c r="AI4" s="165">
        <v>45078</v>
      </c>
      <c r="AJ4" s="166"/>
      <c r="AK4" s="166"/>
      <c r="AL4" s="166"/>
      <c r="AM4" s="166"/>
      <c r="AN4" s="166"/>
      <c r="AO4" s="166"/>
      <c r="AP4" s="166"/>
      <c r="AQ4" s="155">
        <v>45170</v>
      </c>
      <c r="AR4" s="156"/>
      <c r="AS4" s="156"/>
      <c r="AT4" s="156"/>
      <c r="AU4" s="156"/>
      <c r="AV4" s="156"/>
      <c r="AW4" s="156"/>
      <c r="AX4" s="156"/>
      <c r="AY4" s="167">
        <v>45382</v>
      </c>
      <c r="AZ4" s="168"/>
      <c r="BA4" s="168"/>
      <c r="BB4" s="168"/>
      <c r="BC4" s="168"/>
      <c r="BD4" s="168"/>
      <c r="BE4" s="168"/>
      <c r="BF4" s="168"/>
      <c r="BG4" s="155">
        <v>45536</v>
      </c>
      <c r="BH4" s="156"/>
      <c r="BI4" s="156"/>
      <c r="BJ4" s="156"/>
      <c r="BK4" s="156"/>
      <c r="BL4" s="156"/>
      <c r="BM4" s="156"/>
      <c r="BN4" s="156"/>
      <c r="BO4" s="167">
        <v>45747</v>
      </c>
      <c r="BP4" s="168"/>
      <c r="BQ4" s="168"/>
      <c r="BR4" s="168"/>
      <c r="BS4" s="168"/>
      <c r="BT4" s="168"/>
      <c r="BU4" s="168"/>
      <c r="BV4" s="168"/>
      <c r="BW4" s="155">
        <v>45901</v>
      </c>
      <c r="BX4" s="156"/>
      <c r="BY4" s="156"/>
      <c r="BZ4" s="156"/>
      <c r="CA4" s="156"/>
      <c r="CB4" s="156"/>
      <c r="CC4" s="156"/>
      <c r="CD4" s="156"/>
      <c r="CE4" s="159">
        <v>46266</v>
      </c>
      <c r="CF4" s="160"/>
      <c r="CG4" s="160"/>
      <c r="CH4" s="160"/>
      <c r="CI4" s="160"/>
      <c r="CJ4" s="160"/>
      <c r="CK4" s="160"/>
      <c r="CL4" s="160"/>
      <c r="CN4" s="169" t="s">
        <v>61</v>
      </c>
    </row>
    <row r="5" spans="1:92" s="103" customFormat="1" ht="18.5" thickBot="1" x14ac:dyDescent="0.25">
      <c r="A5" s="1"/>
      <c r="B5" s="108" t="s">
        <v>24</v>
      </c>
      <c r="C5" s="153" t="s">
        <v>26</v>
      </c>
      <c r="D5" s="154"/>
      <c r="E5" s="154"/>
      <c r="F5" s="154"/>
      <c r="G5" s="154"/>
      <c r="H5" s="154"/>
      <c r="I5" s="154"/>
      <c r="J5" s="154"/>
      <c r="K5" s="147" t="s">
        <v>27</v>
      </c>
      <c r="L5" s="148"/>
      <c r="M5" s="148"/>
      <c r="N5" s="148"/>
      <c r="O5" s="148"/>
      <c r="P5" s="148"/>
      <c r="Q5" s="148"/>
      <c r="R5" s="149"/>
      <c r="S5" s="147" t="s">
        <v>28</v>
      </c>
      <c r="T5" s="148"/>
      <c r="U5" s="148"/>
      <c r="V5" s="148"/>
      <c r="W5" s="148"/>
      <c r="X5" s="148"/>
      <c r="Y5" s="148"/>
      <c r="Z5" s="149"/>
      <c r="AA5" s="153" t="s">
        <v>42</v>
      </c>
      <c r="AB5" s="154"/>
      <c r="AC5" s="154"/>
      <c r="AD5" s="154"/>
      <c r="AE5" s="154"/>
      <c r="AF5" s="154"/>
      <c r="AG5" s="154"/>
      <c r="AH5" s="154"/>
      <c r="AI5" s="165" t="s">
        <v>29</v>
      </c>
      <c r="AJ5" s="166"/>
      <c r="AK5" s="166"/>
      <c r="AL5" s="166"/>
      <c r="AM5" s="166"/>
      <c r="AN5" s="166"/>
      <c r="AO5" s="166"/>
      <c r="AP5" s="166"/>
      <c r="AQ5" s="150" t="s">
        <v>55</v>
      </c>
      <c r="AR5" s="151"/>
      <c r="AS5" s="151"/>
      <c r="AT5" s="151"/>
      <c r="AU5" s="151"/>
      <c r="AV5" s="151"/>
      <c r="AW5" s="151"/>
      <c r="AX5" s="152"/>
      <c r="AY5" s="147" t="s">
        <v>28</v>
      </c>
      <c r="AZ5" s="148"/>
      <c r="BA5" s="148"/>
      <c r="BB5" s="148"/>
      <c r="BC5" s="148"/>
      <c r="BD5" s="148"/>
      <c r="BE5" s="148"/>
      <c r="BF5" s="149"/>
      <c r="BG5" s="150" t="s">
        <v>54</v>
      </c>
      <c r="BH5" s="151"/>
      <c r="BI5" s="151"/>
      <c r="BJ5" s="151"/>
      <c r="BK5" s="151"/>
      <c r="BL5" s="151"/>
      <c r="BM5" s="151"/>
      <c r="BN5" s="152"/>
      <c r="BO5" s="147" t="s">
        <v>28</v>
      </c>
      <c r="BP5" s="148"/>
      <c r="BQ5" s="148"/>
      <c r="BR5" s="148"/>
      <c r="BS5" s="148"/>
      <c r="BT5" s="148"/>
      <c r="BU5" s="148"/>
      <c r="BV5" s="149"/>
      <c r="BW5" s="150" t="s">
        <v>56</v>
      </c>
      <c r="BX5" s="151"/>
      <c r="BY5" s="151"/>
      <c r="BZ5" s="151"/>
      <c r="CA5" s="151"/>
      <c r="CB5" s="151"/>
      <c r="CC5" s="151"/>
      <c r="CD5" s="152"/>
      <c r="CE5" s="144" t="s">
        <v>30</v>
      </c>
      <c r="CF5" s="145"/>
      <c r="CG5" s="145"/>
      <c r="CH5" s="145"/>
      <c r="CI5" s="145"/>
      <c r="CJ5" s="145"/>
      <c r="CK5" s="145"/>
      <c r="CL5" s="146"/>
      <c r="CN5" s="139" t="s">
        <v>62</v>
      </c>
    </row>
    <row r="6" spans="1:92" ht="18.5" thickBot="1" x14ac:dyDescent="0.6">
      <c r="A6" s="1"/>
      <c r="B6" s="109"/>
      <c r="C6" s="161"/>
      <c r="D6" s="162"/>
      <c r="E6" s="1"/>
      <c r="F6" s="1"/>
      <c r="G6" s="1"/>
      <c r="H6" s="1"/>
      <c r="I6" s="1"/>
      <c r="J6" s="6"/>
      <c r="K6" s="163"/>
      <c r="L6" s="164"/>
      <c r="M6" s="7"/>
      <c r="N6" s="7"/>
      <c r="O6" s="7"/>
      <c r="P6" s="7"/>
      <c r="Q6" s="7"/>
      <c r="R6" s="8"/>
      <c r="S6" s="163"/>
      <c r="T6" s="164"/>
      <c r="U6" s="7"/>
      <c r="V6" s="7"/>
      <c r="W6" s="7"/>
      <c r="X6" s="7"/>
      <c r="Y6" s="7"/>
      <c r="Z6" s="8"/>
      <c r="AA6" s="163"/>
      <c r="AB6" s="164"/>
      <c r="AC6" s="7"/>
      <c r="AD6" s="7"/>
      <c r="AE6" s="7"/>
      <c r="AF6" s="7"/>
      <c r="AG6" s="7"/>
      <c r="AH6" s="8"/>
      <c r="AI6" s="163"/>
      <c r="AJ6" s="164"/>
      <c r="AK6" s="7"/>
      <c r="AL6" s="7"/>
      <c r="AM6" s="7"/>
      <c r="AN6" s="7"/>
      <c r="AO6" s="7"/>
      <c r="AP6" s="8"/>
      <c r="AQ6" s="163"/>
      <c r="AR6" s="164"/>
      <c r="AS6" s="7"/>
      <c r="AT6" s="7"/>
      <c r="AU6" s="7"/>
      <c r="AV6" s="7"/>
      <c r="AW6" s="7"/>
      <c r="AX6" s="8"/>
      <c r="AY6" s="163"/>
      <c r="AZ6" s="164"/>
      <c r="BA6" s="7"/>
      <c r="BB6" s="7"/>
      <c r="BC6" s="7"/>
      <c r="BD6" s="7"/>
      <c r="BE6" s="7"/>
      <c r="BF6" s="8"/>
      <c r="BG6" s="163"/>
      <c r="BH6" s="164"/>
      <c r="BI6" s="7"/>
      <c r="BJ6" s="7"/>
      <c r="BK6" s="7"/>
      <c r="BL6" s="7"/>
      <c r="BM6" s="7"/>
      <c r="BN6" s="8"/>
      <c r="BO6" s="9"/>
      <c r="BP6" s="10"/>
      <c r="BQ6" s="7"/>
      <c r="BR6" s="7"/>
      <c r="BS6" s="7"/>
      <c r="BT6" s="7"/>
      <c r="BU6" s="7"/>
      <c r="BV6" s="8"/>
      <c r="BW6" s="163"/>
      <c r="BX6" s="164"/>
      <c r="BY6" s="7"/>
      <c r="BZ6" s="7"/>
      <c r="CA6" s="7"/>
      <c r="CB6" s="7"/>
      <c r="CC6" s="7"/>
      <c r="CD6" s="8"/>
      <c r="CE6" s="9"/>
      <c r="CF6" s="10"/>
      <c r="CG6" s="7"/>
      <c r="CH6" s="7"/>
      <c r="CI6" s="7"/>
      <c r="CJ6" s="7"/>
      <c r="CK6" s="7"/>
      <c r="CL6" s="8"/>
    </row>
    <row r="7" spans="1:92" x14ac:dyDescent="0.55000000000000004">
      <c r="A7" s="1"/>
      <c r="B7" s="109"/>
      <c r="C7" s="11"/>
      <c r="D7" s="1"/>
      <c r="E7" s="12" t="s">
        <v>0</v>
      </c>
      <c r="F7" s="7"/>
      <c r="G7" s="8"/>
      <c r="H7" s="12" t="s">
        <v>0</v>
      </c>
      <c r="I7" s="7"/>
      <c r="J7" s="8"/>
      <c r="K7" s="13"/>
      <c r="L7" s="14"/>
      <c r="M7" s="12" t="s">
        <v>0</v>
      </c>
      <c r="N7" s="7"/>
      <c r="O7" s="8"/>
      <c r="P7" s="12" t="s">
        <v>0</v>
      </c>
      <c r="Q7" s="7"/>
      <c r="R7" s="8"/>
      <c r="S7" s="13"/>
      <c r="T7" s="14"/>
      <c r="U7" s="12" t="s">
        <v>0</v>
      </c>
      <c r="V7" s="7"/>
      <c r="W7" s="8"/>
      <c r="X7" s="12" t="s">
        <v>0</v>
      </c>
      <c r="Y7" s="7"/>
      <c r="Z7" s="8"/>
      <c r="AA7" s="13"/>
      <c r="AB7" s="14"/>
      <c r="AC7" s="12" t="s">
        <v>0</v>
      </c>
      <c r="AD7" s="7"/>
      <c r="AE7" s="8"/>
      <c r="AF7" s="12" t="s">
        <v>0</v>
      </c>
      <c r="AG7" s="7"/>
      <c r="AH7" s="8"/>
      <c r="AI7" s="13"/>
      <c r="AJ7" s="14"/>
      <c r="AK7" s="12" t="s">
        <v>0</v>
      </c>
      <c r="AL7" s="7"/>
      <c r="AM7" s="8"/>
      <c r="AN7" s="12" t="s">
        <v>0</v>
      </c>
      <c r="AO7" s="7"/>
      <c r="AP7" s="8"/>
      <c r="AQ7" s="13"/>
      <c r="AR7" s="14"/>
      <c r="AS7" s="12" t="s">
        <v>0</v>
      </c>
      <c r="AT7" s="7"/>
      <c r="AU7" s="8"/>
      <c r="AV7" s="12" t="s">
        <v>0</v>
      </c>
      <c r="AW7" s="7"/>
      <c r="AX7" s="8"/>
      <c r="AY7" s="13"/>
      <c r="AZ7" s="14"/>
      <c r="BA7" s="12" t="s">
        <v>0</v>
      </c>
      <c r="BB7" s="7"/>
      <c r="BC7" s="8"/>
      <c r="BD7" s="12" t="s">
        <v>0</v>
      </c>
      <c r="BE7" s="7"/>
      <c r="BF7" s="8"/>
      <c r="BG7" s="13"/>
      <c r="BH7" s="14"/>
      <c r="BI7" s="12" t="s">
        <v>0</v>
      </c>
      <c r="BJ7" s="7"/>
      <c r="BK7" s="8"/>
      <c r="BL7" s="12" t="s">
        <v>0</v>
      </c>
      <c r="BM7" s="7"/>
      <c r="BN7" s="8"/>
      <c r="BO7" s="13"/>
      <c r="BP7" s="14"/>
      <c r="BQ7" s="12" t="s">
        <v>0</v>
      </c>
      <c r="BR7" s="7"/>
      <c r="BS7" s="8"/>
      <c r="BT7" s="12" t="s">
        <v>0</v>
      </c>
      <c r="BU7" s="7"/>
      <c r="BV7" s="8"/>
      <c r="BW7" s="13"/>
      <c r="BX7" s="14"/>
      <c r="BY7" s="12" t="s">
        <v>0</v>
      </c>
      <c r="BZ7" s="7"/>
      <c r="CA7" s="8"/>
      <c r="CB7" s="12" t="s">
        <v>0</v>
      </c>
      <c r="CC7" s="7"/>
      <c r="CD7" s="8"/>
      <c r="CE7" s="13"/>
      <c r="CF7" s="14"/>
      <c r="CG7" s="12" t="s">
        <v>0</v>
      </c>
      <c r="CH7" s="7"/>
      <c r="CI7" s="8"/>
      <c r="CJ7" s="12" t="s">
        <v>0</v>
      </c>
      <c r="CK7" s="7"/>
      <c r="CL7" s="8"/>
    </row>
    <row r="8" spans="1:92" x14ac:dyDescent="0.55000000000000004">
      <c r="A8" s="1"/>
      <c r="B8" s="109"/>
      <c r="C8" s="15"/>
      <c r="D8" s="16"/>
      <c r="E8" s="17" t="s">
        <v>1</v>
      </c>
      <c r="F8" s="16"/>
      <c r="G8" s="18"/>
      <c r="H8" s="17" t="s">
        <v>2</v>
      </c>
      <c r="I8" s="16"/>
      <c r="J8" s="18"/>
      <c r="K8" s="19"/>
      <c r="L8" s="20"/>
      <c r="M8" s="17" t="s">
        <v>1</v>
      </c>
      <c r="N8" s="16"/>
      <c r="O8" s="18"/>
      <c r="P8" s="17" t="s">
        <v>2</v>
      </c>
      <c r="Q8" s="16"/>
      <c r="R8" s="18"/>
      <c r="S8" s="19"/>
      <c r="T8" s="20"/>
      <c r="U8" s="17" t="s">
        <v>1</v>
      </c>
      <c r="V8" s="16"/>
      <c r="W8" s="18"/>
      <c r="X8" s="17" t="s">
        <v>2</v>
      </c>
      <c r="Y8" s="16"/>
      <c r="Z8" s="18"/>
      <c r="AA8" s="19"/>
      <c r="AB8" s="20"/>
      <c r="AC8" s="17" t="s">
        <v>1</v>
      </c>
      <c r="AD8" s="16"/>
      <c r="AE8" s="18"/>
      <c r="AF8" s="17" t="s">
        <v>2</v>
      </c>
      <c r="AG8" s="16"/>
      <c r="AH8" s="18"/>
      <c r="AI8" s="19"/>
      <c r="AJ8" s="20"/>
      <c r="AK8" s="17" t="s">
        <v>1</v>
      </c>
      <c r="AL8" s="16"/>
      <c r="AM8" s="18"/>
      <c r="AN8" s="17" t="s">
        <v>2</v>
      </c>
      <c r="AO8" s="16"/>
      <c r="AP8" s="18"/>
      <c r="AQ8" s="19"/>
      <c r="AR8" s="20"/>
      <c r="AS8" s="17" t="s">
        <v>1</v>
      </c>
      <c r="AT8" s="16"/>
      <c r="AU8" s="18"/>
      <c r="AV8" s="17" t="s">
        <v>2</v>
      </c>
      <c r="AW8" s="16"/>
      <c r="AX8" s="18"/>
      <c r="AY8" s="19"/>
      <c r="AZ8" s="20"/>
      <c r="BA8" s="17" t="s">
        <v>1</v>
      </c>
      <c r="BB8" s="16"/>
      <c r="BC8" s="18"/>
      <c r="BD8" s="17" t="s">
        <v>2</v>
      </c>
      <c r="BE8" s="16"/>
      <c r="BF8" s="18"/>
      <c r="BG8" s="19"/>
      <c r="BH8" s="20"/>
      <c r="BI8" s="17" t="s">
        <v>1</v>
      </c>
      <c r="BJ8" s="16"/>
      <c r="BK8" s="18"/>
      <c r="BL8" s="17" t="s">
        <v>2</v>
      </c>
      <c r="BM8" s="16"/>
      <c r="BN8" s="18"/>
      <c r="BO8" s="19"/>
      <c r="BP8" s="20"/>
      <c r="BQ8" s="17" t="s">
        <v>1</v>
      </c>
      <c r="BR8" s="16"/>
      <c r="BS8" s="18"/>
      <c r="BT8" s="17" t="s">
        <v>2</v>
      </c>
      <c r="BU8" s="16"/>
      <c r="BV8" s="18"/>
      <c r="BW8" s="19"/>
      <c r="BX8" s="20"/>
      <c r="BY8" s="17" t="s">
        <v>1</v>
      </c>
      <c r="BZ8" s="16"/>
      <c r="CA8" s="18"/>
      <c r="CB8" s="17" t="s">
        <v>2</v>
      </c>
      <c r="CC8" s="16"/>
      <c r="CD8" s="18"/>
      <c r="CE8" s="19"/>
      <c r="CF8" s="20"/>
      <c r="CG8" s="17" t="s">
        <v>1</v>
      </c>
      <c r="CH8" s="16"/>
      <c r="CI8" s="18"/>
      <c r="CJ8" s="17" t="s">
        <v>2</v>
      </c>
      <c r="CK8" s="16"/>
      <c r="CL8" s="18"/>
    </row>
    <row r="9" spans="1:92" ht="18.5" thickBot="1" x14ac:dyDescent="0.6">
      <c r="A9" s="5"/>
      <c r="B9" s="110" t="s">
        <v>25</v>
      </c>
      <c r="C9" s="111" t="s">
        <v>3</v>
      </c>
      <c r="D9" s="112" t="s">
        <v>4</v>
      </c>
      <c r="E9" s="111" t="s">
        <v>5</v>
      </c>
      <c r="F9" s="113"/>
      <c r="G9" s="114" t="s">
        <v>6</v>
      </c>
      <c r="H9" s="111" t="s">
        <v>7</v>
      </c>
      <c r="I9" s="113"/>
      <c r="J9" s="114" t="s">
        <v>6</v>
      </c>
      <c r="K9" s="115" t="s">
        <v>3</v>
      </c>
      <c r="L9" s="116" t="s">
        <v>4</v>
      </c>
      <c r="M9" s="111" t="s">
        <v>5</v>
      </c>
      <c r="N9" s="113"/>
      <c r="O9" s="114" t="s">
        <v>6</v>
      </c>
      <c r="P9" s="111" t="s">
        <v>7</v>
      </c>
      <c r="Q9" s="113"/>
      <c r="R9" s="114" t="s">
        <v>6</v>
      </c>
      <c r="S9" s="115" t="s">
        <v>3</v>
      </c>
      <c r="T9" s="116" t="s">
        <v>4</v>
      </c>
      <c r="U9" s="111" t="s">
        <v>5</v>
      </c>
      <c r="V9" s="113"/>
      <c r="W9" s="114" t="s">
        <v>6</v>
      </c>
      <c r="X9" s="111" t="s">
        <v>7</v>
      </c>
      <c r="Y9" s="113"/>
      <c r="Z9" s="114" t="s">
        <v>6</v>
      </c>
      <c r="AA9" s="115" t="s">
        <v>3</v>
      </c>
      <c r="AB9" s="116" t="s">
        <v>4</v>
      </c>
      <c r="AC9" s="111" t="s">
        <v>5</v>
      </c>
      <c r="AD9" s="113"/>
      <c r="AE9" s="114" t="s">
        <v>6</v>
      </c>
      <c r="AF9" s="111" t="s">
        <v>7</v>
      </c>
      <c r="AG9" s="113"/>
      <c r="AH9" s="114" t="s">
        <v>6</v>
      </c>
      <c r="AI9" s="115" t="s">
        <v>3</v>
      </c>
      <c r="AJ9" s="116" t="s">
        <v>4</v>
      </c>
      <c r="AK9" s="111" t="s">
        <v>5</v>
      </c>
      <c r="AL9" s="113"/>
      <c r="AM9" s="114" t="s">
        <v>6</v>
      </c>
      <c r="AN9" s="111" t="s">
        <v>7</v>
      </c>
      <c r="AO9" s="113"/>
      <c r="AP9" s="114" t="s">
        <v>6</v>
      </c>
      <c r="AQ9" s="115" t="s">
        <v>3</v>
      </c>
      <c r="AR9" s="116" t="s">
        <v>4</v>
      </c>
      <c r="AS9" s="111" t="s">
        <v>5</v>
      </c>
      <c r="AT9" s="113"/>
      <c r="AU9" s="114" t="s">
        <v>6</v>
      </c>
      <c r="AV9" s="111" t="s">
        <v>7</v>
      </c>
      <c r="AW9" s="113"/>
      <c r="AX9" s="114" t="s">
        <v>6</v>
      </c>
      <c r="AY9" s="115" t="s">
        <v>3</v>
      </c>
      <c r="AZ9" s="116" t="s">
        <v>4</v>
      </c>
      <c r="BA9" s="111" t="s">
        <v>5</v>
      </c>
      <c r="BB9" s="113"/>
      <c r="BC9" s="114" t="s">
        <v>6</v>
      </c>
      <c r="BD9" s="111" t="s">
        <v>7</v>
      </c>
      <c r="BE9" s="113"/>
      <c r="BF9" s="114" t="s">
        <v>6</v>
      </c>
      <c r="BG9" s="115" t="s">
        <v>3</v>
      </c>
      <c r="BH9" s="116" t="s">
        <v>4</v>
      </c>
      <c r="BI9" s="111" t="s">
        <v>5</v>
      </c>
      <c r="BJ9" s="113"/>
      <c r="BK9" s="114" t="s">
        <v>6</v>
      </c>
      <c r="BL9" s="111" t="s">
        <v>7</v>
      </c>
      <c r="BM9" s="113"/>
      <c r="BN9" s="114" t="s">
        <v>6</v>
      </c>
      <c r="BO9" s="115" t="s">
        <v>3</v>
      </c>
      <c r="BP9" s="116" t="s">
        <v>4</v>
      </c>
      <c r="BQ9" s="111" t="s">
        <v>5</v>
      </c>
      <c r="BR9" s="113"/>
      <c r="BS9" s="114" t="s">
        <v>6</v>
      </c>
      <c r="BT9" s="111" t="s">
        <v>7</v>
      </c>
      <c r="BU9" s="113"/>
      <c r="BV9" s="114" t="s">
        <v>6</v>
      </c>
      <c r="BW9" s="115" t="s">
        <v>3</v>
      </c>
      <c r="BX9" s="116" t="s">
        <v>4</v>
      </c>
      <c r="BY9" s="111" t="s">
        <v>5</v>
      </c>
      <c r="BZ9" s="113"/>
      <c r="CA9" s="114" t="s">
        <v>6</v>
      </c>
      <c r="CB9" s="111" t="s">
        <v>7</v>
      </c>
      <c r="CC9" s="113"/>
      <c r="CD9" s="114" t="s">
        <v>6</v>
      </c>
      <c r="CE9" s="115" t="s">
        <v>3</v>
      </c>
      <c r="CF9" s="117" t="s">
        <v>4</v>
      </c>
      <c r="CG9" s="111" t="s">
        <v>5</v>
      </c>
      <c r="CH9" s="113"/>
      <c r="CI9" s="114" t="s">
        <v>6</v>
      </c>
      <c r="CJ9" s="111" t="s">
        <v>7</v>
      </c>
      <c r="CK9" s="113"/>
      <c r="CL9" s="114" t="s">
        <v>6</v>
      </c>
    </row>
    <row r="10" spans="1:92" ht="13.5" customHeight="1" x14ac:dyDescent="0.55000000000000004">
      <c r="A10" s="1"/>
      <c r="B10" s="47"/>
      <c r="C10" s="31"/>
      <c r="D10" s="32"/>
      <c r="E10" s="33"/>
      <c r="F10" s="33"/>
      <c r="G10" s="34"/>
      <c r="H10" s="31"/>
      <c r="I10" s="33"/>
      <c r="J10" s="32"/>
      <c r="K10" s="50"/>
      <c r="L10" s="51"/>
      <c r="M10" s="33"/>
      <c r="N10" s="33"/>
      <c r="O10" s="34"/>
      <c r="P10" s="31"/>
      <c r="Q10" s="33"/>
      <c r="R10" s="32"/>
      <c r="S10" s="50"/>
      <c r="T10" s="51"/>
      <c r="U10" s="33"/>
      <c r="V10" s="33"/>
      <c r="W10" s="34"/>
      <c r="X10" s="31"/>
      <c r="Y10" s="33"/>
      <c r="Z10" s="32"/>
      <c r="AA10" s="50"/>
      <c r="AB10" s="51"/>
      <c r="AC10" s="33"/>
      <c r="AD10" s="33"/>
      <c r="AE10" s="34"/>
      <c r="AF10" s="31"/>
      <c r="AG10" s="33"/>
      <c r="AH10" s="32"/>
      <c r="AI10" s="50"/>
      <c r="AJ10" s="51"/>
      <c r="AK10" s="33"/>
      <c r="AL10" s="33"/>
      <c r="AM10" s="34"/>
      <c r="AN10" s="31"/>
      <c r="AO10" s="33"/>
      <c r="AP10" s="32"/>
      <c r="AQ10" s="50"/>
      <c r="AR10" s="51"/>
      <c r="AS10" s="33"/>
      <c r="AT10" s="33"/>
      <c r="AU10" s="34"/>
      <c r="AV10" s="31"/>
      <c r="AW10" s="33"/>
      <c r="AX10" s="32"/>
      <c r="AY10" s="50"/>
      <c r="AZ10" s="51"/>
      <c r="BA10" s="33"/>
      <c r="BB10" s="33"/>
      <c r="BC10" s="34"/>
      <c r="BD10" s="31"/>
      <c r="BE10" s="33"/>
      <c r="BF10" s="32"/>
      <c r="BG10" s="50"/>
      <c r="BH10" s="51"/>
      <c r="BI10" s="33"/>
      <c r="BJ10" s="33"/>
      <c r="BK10" s="34"/>
      <c r="BL10" s="31"/>
      <c r="BM10" s="33"/>
      <c r="BN10" s="32"/>
      <c r="BO10" s="50"/>
      <c r="BP10" s="51"/>
      <c r="BQ10" s="33"/>
      <c r="BR10" s="33"/>
      <c r="BS10" s="34"/>
      <c r="BT10" s="31"/>
      <c r="BU10" s="33"/>
      <c r="BV10" s="32"/>
      <c r="BW10" s="50"/>
      <c r="BX10" s="51"/>
      <c r="BY10" s="33"/>
      <c r="BZ10" s="33"/>
      <c r="CA10" s="34"/>
      <c r="CB10" s="31"/>
      <c r="CC10" s="33"/>
      <c r="CD10" s="32"/>
      <c r="CE10" s="50"/>
      <c r="CF10" s="51"/>
      <c r="CG10" s="33"/>
      <c r="CH10" s="33"/>
      <c r="CI10" s="34"/>
      <c r="CJ10" s="31"/>
      <c r="CK10" s="33"/>
      <c r="CL10" s="32"/>
    </row>
    <row r="11" spans="1:92" s="22" customFormat="1" ht="13.5" x14ac:dyDescent="0.55000000000000004">
      <c r="A11" s="21"/>
      <c r="B11" s="48" t="s">
        <v>31</v>
      </c>
      <c r="C11" s="65">
        <v>400</v>
      </c>
      <c r="D11" s="36"/>
      <c r="E11" s="37">
        <f>SUM(C11)</f>
        <v>400</v>
      </c>
      <c r="F11" s="38"/>
      <c r="G11" s="39">
        <f t="shared" ref="G11:G17" si="0">E11/E$42</f>
        <v>0.8</v>
      </c>
      <c r="H11" s="37">
        <f>SUM(C11,D11)</f>
        <v>400</v>
      </c>
      <c r="I11" s="38"/>
      <c r="J11" s="39">
        <f t="shared" ref="J11:J17" si="1">H11/H$42</f>
        <v>0.8</v>
      </c>
      <c r="K11" s="52"/>
      <c r="L11" s="53"/>
      <c r="M11" s="37">
        <f t="shared" ref="M11:M17" si="2">SUM(E11+K11)</f>
        <v>400</v>
      </c>
      <c r="N11" s="38"/>
      <c r="O11" s="39">
        <f t="shared" ref="O11:O17" si="3">M11/M$42</f>
        <v>0.72727272727272729</v>
      </c>
      <c r="P11" s="37">
        <f t="shared" ref="P11:P17" si="4">SUM(H11+K11+L11)</f>
        <v>400</v>
      </c>
      <c r="Q11" s="38"/>
      <c r="R11" s="39">
        <f t="shared" ref="R11:R17" si="5">P11/P$42</f>
        <v>0.72727272727272729</v>
      </c>
      <c r="S11" s="52"/>
      <c r="T11" s="53"/>
      <c r="U11" s="37">
        <f t="shared" ref="U11:U17" si="6">SUM(M11+S11)</f>
        <v>400</v>
      </c>
      <c r="V11" s="38"/>
      <c r="W11" s="39">
        <f t="shared" ref="W11:W17" si="7">U11/U$42</f>
        <v>0.61538461538461542</v>
      </c>
      <c r="X11" s="37">
        <f t="shared" ref="X11:X17" si="8">SUM(P11+S11+T11)</f>
        <v>400</v>
      </c>
      <c r="Y11" s="38"/>
      <c r="Z11" s="39">
        <f t="shared" ref="Z11:Z17" si="9">X11/X$42</f>
        <v>0.61538461538461542</v>
      </c>
      <c r="AA11" s="66">
        <f>U11*9</f>
        <v>3600</v>
      </c>
      <c r="AB11" s="53">
        <f>(X11-U11)*8999</f>
        <v>0</v>
      </c>
      <c r="AC11" s="37">
        <f t="shared" ref="AC11:AC17" si="10">SUM(U11+AA11)</f>
        <v>4000</v>
      </c>
      <c r="AD11" s="38"/>
      <c r="AE11" s="39">
        <f t="shared" ref="AE11:AE17" si="11">AC11/AC$42</f>
        <v>0.61538461538461542</v>
      </c>
      <c r="AF11" s="37">
        <f t="shared" ref="AF11:AF17" si="12">SUM(X11+AA11+AB11)</f>
        <v>4000</v>
      </c>
      <c r="AG11" s="38"/>
      <c r="AH11" s="39">
        <f t="shared" ref="AH11:AH17" si="13">AF11/AF$42</f>
        <v>0.61538461538461542</v>
      </c>
      <c r="AI11" s="66">
        <v>-2000</v>
      </c>
      <c r="AJ11" s="53"/>
      <c r="AK11" s="37">
        <f t="shared" ref="AK11:AK17" si="14">SUM(AC11+AI11)</f>
        <v>2000</v>
      </c>
      <c r="AL11" s="38"/>
      <c r="AM11" s="39">
        <f t="shared" ref="AM11:AM17" si="15">AK11/AK$42</f>
        <v>0.30769230769230771</v>
      </c>
      <c r="AN11" s="37">
        <f t="shared" ref="AN11:AN17" si="16">SUM(AF11+AI11+AJ11)</f>
        <v>2000</v>
      </c>
      <c r="AO11" s="38"/>
      <c r="AP11" s="39">
        <f t="shared" ref="AP11:AP17" si="17">AN11/AN$42</f>
        <v>0.30769230769230771</v>
      </c>
      <c r="AQ11" s="52"/>
      <c r="AR11" s="67">
        <v>200</v>
      </c>
      <c r="AS11" s="37">
        <f t="shared" ref="AS11:AS17" si="18">SUM(AK11+AQ11)</f>
        <v>2000</v>
      </c>
      <c r="AT11" s="38"/>
      <c r="AU11" s="39">
        <f t="shared" ref="AU11:AU17" si="19">AS11/AS$42</f>
        <v>0.30769230769230771</v>
      </c>
      <c r="AV11" s="37">
        <f t="shared" ref="AV11:AV17" si="20">SUM(AN11+AQ11+AR11)</f>
        <v>2200</v>
      </c>
      <c r="AW11" s="38"/>
      <c r="AX11" s="39">
        <f t="shared" ref="AX11:AX17" si="21">AV11/AV$42</f>
        <v>0.31428571428571428</v>
      </c>
      <c r="AY11" s="52"/>
      <c r="AZ11" s="53"/>
      <c r="BA11" s="37">
        <f t="shared" ref="BA11:BA17" si="22">SUM(AS11+AY11)</f>
        <v>2000</v>
      </c>
      <c r="BB11" s="38"/>
      <c r="BC11" s="39">
        <f t="shared" ref="BC11:BC17" si="23">BA11/BA$42</f>
        <v>0.26666666666666666</v>
      </c>
      <c r="BD11" s="37">
        <f t="shared" ref="BD11:BD17" si="24">SUM(AV11+AY11+AZ11)</f>
        <v>2200</v>
      </c>
      <c r="BE11" s="38"/>
      <c r="BF11" s="39">
        <f t="shared" ref="BF11:BF17" si="25">BD11/BD$42</f>
        <v>0.27500000000000002</v>
      </c>
      <c r="BG11" s="52"/>
      <c r="BH11" s="53"/>
      <c r="BI11" s="37">
        <f t="shared" ref="BI11:BI17" si="26">SUM(BA11+BG11)</f>
        <v>2000</v>
      </c>
      <c r="BJ11" s="38"/>
      <c r="BK11" s="39">
        <f t="shared" ref="BK11:BK17" si="27">BI11/BI$42</f>
        <v>0.26666666666666666</v>
      </c>
      <c r="BL11" s="37">
        <f t="shared" ref="BL11:BL17" si="28">SUM(BD11+BG11+BH11)</f>
        <v>2200</v>
      </c>
      <c r="BM11" s="38"/>
      <c r="BN11" s="39">
        <f t="shared" ref="BN11:BN17" si="29">BL11/BL$42</f>
        <v>0.25882352941176473</v>
      </c>
      <c r="BO11" s="52"/>
      <c r="BP11" s="53"/>
      <c r="BQ11" s="37">
        <f t="shared" ref="BQ11:BQ17" si="30">SUM(BI11+BO11)</f>
        <v>2000</v>
      </c>
      <c r="BR11" s="38"/>
      <c r="BS11" s="39">
        <f t="shared" ref="BS11:BS17" si="31">BQ11/BQ$42</f>
        <v>0.23529411764705882</v>
      </c>
      <c r="BT11" s="37">
        <f t="shared" ref="BT11:BT17" si="32">SUM(BL11+BO11+BP11)</f>
        <v>2200</v>
      </c>
      <c r="BU11" s="38"/>
      <c r="BV11" s="39">
        <f t="shared" ref="BV11:BV17" si="33">BT11/BT$42</f>
        <v>0.23157894736842105</v>
      </c>
      <c r="BW11" s="52"/>
      <c r="BX11" s="53"/>
      <c r="BY11" s="37">
        <f t="shared" ref="BY11:BY17" si="34">SUM(BQ11+BW11)</f>
        <v>2000</v>
      </c>
      <c r="BZ11" s="38"/>
      <c r="CA11" s="39">
        <f t="shared" ref="CA11:CA17" si="35">BY11/BY$42</f>
        <v>0.23529411764705882</v>
      </c>
      <c r="CB11" s="37">
        <f t="shared" ref="CB11:CB17" si="36">SUM(BT11+BW11+BX11)</f>
        <v>2200</v>
      </c>
      <c r="CC11" s="38"/>
      <c r="CD11" s="39">
        <f t="shared" ref="CD11:CD17" si="37">CB11/CB$42</f>
        <v>0.22</v>
      </c>
      <c r="CE11" s="66">
        <f>-BY11*0.1</f>
        <v>-200</v>
      </c>
      <c r="CF11" s="53"/>
      <c r="CG11" s="37">
        <f t="shared" ref="CG11:CG17" si="38">SUM(BY11+CE11)</f>
        <v>1800</v>
      </c>
      <c r="CH11" s="38"/>
      <c r="CI11" s="39">
        <f t="shared" ref="CI11:CI17" si="39">CG11/CG$42</f>
        <v>0.17142857142857143</v>
      </c>
      <c r="CJ11" s="37">
        <f t="shared" ref="CJ11:CJ17" si="40">SUM(CB11+CE11+CF11)</f>
        <v>2000</v>
      </c>
      <c r="CK11" s="38"/>
      <c r="CL11" s="39">
        <f t="shared" ref="CL11:CL17" si="41">CJ11/CJ$42</f>
        <v>0.16666666666666666</v>
      </c>
    </row>
    <row r="12" spans="1:92" s="22" customFormat="1" ht="13.5" x14ac:dyDescent="0.55000000000000004">
      <c r="A12" s="21"/>
      <c r="B12" s="48" t="s">
        <v>32</v>
      </c>
      <c r="C12" s="65">
        <v>100</v>
      </c>
      <c r="D12" s="36"/>
      <c r="E12" s="37">
        <f>SUM(C12)</f>
        <v>100</v>
      </c>
      <c r="F12" s="38"/>
      <c r="G12" s="39">
        <f t="shared" si="0"/>
        <v>0.2</v>
      </c>
      <c r="H12" s="37">
        <f>SUM(C12,D12)</f>
        <v>100</v>
      </c>
      <c r="I12" s="38"/>
      <c r="J12" s="39">
        <f t="shared" si="1"/>
        <v>0.2</v>
      </c>
      <c r="K12" s="52"/>
      <c r="L12" s="53"/>
      <c r="M12" s="40">
        <f t="shared" si="2"/>
        <v>100</v>
      </c>
      <c r="N12" s="38"/>
      <c r="O12" s="39">
        <f t="shared" si="3"/>
        <v>0.18181818181818182</v>
      </c>
      <c r="P12" s="37">
        <f t="shared" si="4"/>
        <v>100</v>
      </c>
      <c r="Q12" s="38"/>
      <c r="R12" s="39">
        <f t="shared" si="5"/>
        <v>0.18181818181818182</v>
      </c>
      <c r="S12" s="52"/>
      <c r="T12" s="53"/>
      <c r="U12" s="40">
        <f t="shared" si="6"/>
        <v>100</v>
      </c>
      <c r="V12" s="38"/>
      <c r="W12" s="39">
        <f t="shared" si="7"/>
        <v>0.15384615384615385</v>
      </c>
      <c r="X12" s="37">
        <f t="shared" si="8"/>
        <v>100</v>
      </c>
      <c r="Y12" s="38"/>
      <c r="Z12" s="39">
        <f t="shared" si="9"/>
        <v>0.15384615384615385</v>
      </c>
      <c r="AA12" s="66">
        <f>U12*9</f>
        <v>900</v>
      </c>
      <c r="AB12" s="53">
        <f>(X12-U12)*8999</f>
        <v>0</v>
      </c>
      <c r="AC12" s="40">
        <f t="shared" si="10"/>
        <v>1000</v>
      </c>
      <c r="AD12" s="38"/>
      <c r="AE12" s="39">
        <f t="shared" si="11"/>
        <v>0.15384615384615385</v>
      </c>
      <c r="AF12" s="37">
        <f t="shared" si="12"/>
        <v>1000</v>
      </c>
      <c r="AG12" s="38"/>
      <c r="AH12" s="39">
        <f t="shared" si="13"/>
        <v>0.15384615384615385</v>
      </c>
      <c r="AI12" s="52"/>
      <c r="AJ12" s="53"/>
      <c r="AK12" s="40">
        <f t="shared" si="14"/>
        <v>1000</v>
      </c>
      <c r="AL12" s="38"/>
      <c r="AM12" s="39">
        <f t="shared" si="15"/>
        <v>0.15384615384615385</v>
      </c>
      <c r="AN12" s="37">
        <f t="shared" si="16"/>
        <v>1000</v>
      </c>
      <c r="AO12" s="38"/>
      <c r="AP12" s="39">
        <f t="shared" si="17"/>
        <v>0.15384615384615385</v>
      </c>
      <c r="AQ12" s="52"/>
      <c r="AR12" s="67">
        <v>100</v>
      </c>
      <c r="AS12" s="40">
        <f t="shared" si="18"/>
        <v>1000</v>
      </c>
      <c r="AT12" s="38"/>
      <c r="AU12" s="39">
        <f t="shared" si="19"/>
        <v>0.15384615384615385</v>
      </c>
      <c r="AV12" s="37">
        <f t="shared" si="20"/>
        <v>1100</v>
      </c>
      <c r="AW12" s="38"/>
      <c r="AX12" s="39">
        <f t="shared" si="21"/>
        <v>0.15714285714285714</v>
      </c>
      <c r="AY12" s="52"/>
      <c r="AZ12" s="53"/>
      <c r="BA12" s="40">
        <f t="shared" si="22"/>
        <v>1000</v>
      </c>
      <c r="BB12" s="38"/>
      <c r="BC12" s="39">
        <f t="shared" si="23"/>
        <v>0.13333333333333333</v>
      </c>
      <c r="BD12" s="37">
        <f t="shared" si="24"/>
        <v>1100</v>
      </c>
      <c r="BE12" s="38"/>
      <c r="BF12" s="39">
        <f t="shared" si="25"/>
        <v>0.13750000000000001</v>
      </c>
      <c r="BG12" s="52"/>
      <c r="BH12" s="53"/>
      <c r="BI12" s="40">
        <f t="shared" si="26"/>
        <v>1000</v>
      </c>
      <c r="BJ12" s="38"/>
      <c r="BK12" s="39">
        <f t="shared" si="27"/>
        <v>0.13333333333333333</v>
      </c>
      <c r="BL12" s="37">
        <f t="shared" si="28"/>
        <v>1100</v>
      </c>
      <c r="BM12" s="38"/>
      <c r="BN12" s="39">
        <f t="shared" si="29"/>
        <v>0.12941176470588237</v>
      </c>
      <c r="BO12" s="52"/>
      <c r="BP12" s="53"/>
      <c r="BQ12" s="40">
        <f t="shared" si="30"/>
        <v>1000</v>
      </c>
      <c r="BR12" s="38"/>
      <c r="BS12" s="39">
        <f t="shared" si="31"/>
        <v>0.11764705882352941</v>
      </c>
      <c r="BT12" s="37">
        <f t="shared" si="32"/>
        <v>1100</v>
      </c>
      <c r="BU12" s="38"/>
      <c r="BV12" s="39">
        <f t="shared" si="33"/>
        <v>0.11578947368421053</v>
      </c>
      <c r="BW12" s="52"/>
      <c r="BX12" s="53"/>
      <c r="BY12" s="40">
        <f t="shared" si="34"/>
        <v>1000</v>
      </c>
      <c r="BZ12" s="38"/>
      <c r="CA12" s="39">
        <f t="shared" si="35"/>
        <v>0.11764705882352941</v>
      </c>
      <c r="CB12" s="37">
        <f t="shared" si="36"/>
        <v>1100</v>
      </c>
      <c r="CC12" s="38"/>
      <c r="CD12" s="39">
        <f t="shared" si="37"/>
        <v>0.11</v>
      </c>
      <c r="CE12" s="66">
        <f>-BY12*0.1</f>
        <v>-100</v>
      </c>
      <c r="CF12" s="53"/>
      <c r="CG12" s="40">
        <f t="shared" si="38"/>
        <v>900</v>
      </c>
      <c r="CH12" s="38"/>
      <c r="CI12" s="39">
        <f t="shared" si="39"/>
        <v>8.5714285714285715E-2</v>
      </c>
      <c r="CJ12" s="37">
        <f t="shared" si="40"/>
        <v>1000</v>
      </c>
      <c r="CK12" s="38"/>
      <c r="CL12" s="39">
        <f t="shared" si="41"/>
        <v>8.3333333333333329E-2</v>
      </c>
    </row>
    <row r="13" spans="1:92" s="22" customFormat="1" ht="13.5" x14ac:dyDescent="0.55000000000000004">
      <c r="A13" s="21"/>
      <c r="B13" s="48" t="s">
        <v>33</v>
      </c>
      <c r="C13" s="35"/>
      <c r="D13" s="36"/>
      <c r="E13" s="40"/>
      <c r="F13" s="38"/>
      <c r="G13" s="39">
        <f t="shared" si="0"/>
        <v>0</v>
      </c>
      <c r="H13" s="37"/>
      <c r="I13" s="38"/>
      <c r="J13" s="39">
        <f t="shared" si="1"/>
        <v>0</v>
      </c>
      <c r="K13" s="52"/>
      <c r="L13" s="53"/>
      <c r="M13" s="40">
        <f t="shared" si="2"/>
        <v>0</v>
      </c>
      <c r="N13" s="38"/>
      <c r="O13" s="39">
        <f t="shared" si="3"/>
        <v>0</v>
      </c>
      <c r="P13" s="37">
        <f t="shared" si="4"/>
        <v>0</v>
      </c>
      <c r="Q13" s="38"/>
      <c r="R13" s="39">
        <f t="shared" si="5"/>
        <v>0</v>
      </c>
      <c r="S13" s="52"/>
      <c r="T13" s="53"/>
      <c r="U13" s="40">
        <f t="shared" si="6"/>
        <v>0</v>
      </c>
      <c r="V13" s="38"/>
      <c r="W13" s="39">
        <f t="shared" si="7"/>
        <v>0</v>
      </c>
      <c r="X13" s="37">
        <f t="shared" si="8"/>
        <v>0</v>
      </c>
      <c r="Y13" s="38"/>
      <c r="Z13" s="39">
        <f t="shared" si="9"/>
        <v>0</v>
      </c>
      <c r="AA13" s="52"/>
      <c r="AB13" s="53"/>
      <c r="AC13" s="40">
        <f t="shared" si="10"/>
        <v>0</v>
      </c>
      <c r="AD13" s="38"/>
      <c r="AE13" s="39">
        <f t="shared" si="11"/>
        <v>0</v>
      </c>
      <c r="AF13" s="37">
        <f t="shared" si="12"/>
        <v>0</v>
      </c>
      <c r="AG13" s="38"/>
      <c r="AH13" s="39">
        <f t="shared" si="13"/>
        <v>0</v>
      </c>
      <c r="AI13" s="52"/>
      <c r="AJ13" s="53"/>
      <c r="AK13" s="40">
        <f t="shared" si="14"/>
        <v>0</v>
      </c>
      <c r="AL13" s="38"/>
      <c r="AM13" s="39">
        <f t="shared" si="15"/>
        <v>0</v>
      </c>
      <c r="AN13" s="37">
        <f t="shared" si="16"/>
        <v>0</v>
      </c>
      <c r="AO13" s="38"/>
      <c r="AP13" s="39">
        <f t="shared" si="17"/>
        <v>0</v>
      </c>
      <c r="AQ13" s="52"/>
      <c r="AR13" s="67">
        <v>100</v>
      </c>
      <c r="AS13" s="40">
        <f t="shared" si="18"/>
        <v>0</v>
      </c>
      <c r="AT13" s="38"/>
      <c r="AU13" s="39">
        <f t="shared" si="19"/>
        <v>0</v>
      </c>
      <c r="AV13" s="37">
        <f t="shared" si="20"/>
        <v>100</v>
      </c>
      <c r="AW13" s="38"/>
      <c r="AX13" s="39">
        <f t="shared" si="21"/>
        <v>1.4285714285714285E-2</v>
      </c>
      <c r="AY13" s="52"/>
      <c r="AZ13" s="53"/>
      <c r="BA13" s="40">
        <f t="shared" si="22"/>
        <v>0</v>
      </c>
      <c r="BB13" s="38"/>
      <c r="BC13" s="39">
        <f t="shared" si="23"/>
        <v>0</v>
      </c>
      <c r="BD13" s="37">
        <f t="shared" si="24"/>
        <v>100</v>
      </c>
      <c r="BE13" s="38"/>
      <c r="BF13" s="39">
        <f t="shared" si="25"/>
        <v>1.2500000000000001E-2</v>
      </c>
      <c r="BG13" s="52"/>
      <c r="BH13" s="53"/>
      <c r="BI13" s="40">
        <f t="shared" si="26"/>
        <v>0</v>
      </c>
      <c r="BJ13" s="38"/>
      <c r="BK13" s="39">
        <f t="shared" si="27"/>
        <v>0</v>
      </c>
      <c r="BL13" s="37">
        <f t="shared" si="28"/>
        <v>100</v>
      </c>
      <c r="BM13" s="38"/>
      <c r="BN13" s="39">
        <f t="shared" si="29"/>
        <v>1.1764705882352941E-2</v>
      </c>
      <c r="BO13" s="52"/>
      <c r="BP13" s="53"/>
      <c r="BQ13" s="40">
        <f t="shared" si="30"/>
        <v>0</v>
      </c>
      <c r="BR13" s="38"/>
      <c r="BS13" s="39">
        <f t="shared" si="31"/>
        <v>0</v>
      </c>
      <c r="BT13" s="37">
        <f t="shared" si="32"/>
        <v>100</v>
      </c>
      <c r="BU13" s="38"/>
      <c r="BV13" s="39">
        <f t="shared" si="33"/>
        <v>1.0526315789473684E-2</v>
      </c>
      <c r="BW13" s="52"/>
      <c r="BX13" s="53"/>
      <c r="BY13" s="40">
        <f t="shared" si="34"/>
        <v>0</v>
      </c>
      <c r="BZ13" s="38"/>
      <c r="CA13" s="39">
        <f t="shared" si="35"/>
        <v>0</v>
      </c>
      <c r="CB13" s="37">
        <f t="shared" si="36"/>
        <v>100</v>
      </c>
      <c r="CC13" s="38"/>
      <c r="CD13" s="39">
        <f t="shared" si="37"/>
        <v>0.01</v>
      </c>
      <c r="CE13" s="52"/>
      <c r="CF13" s="53"/>
      <c r="CG13" s="40">
        <f t="shared" si="38"/>
        <v>0</v>
      </c>
      <c r="CH13" s="38"/>
      <c r="CI13" s="39">
        <f t="shared" si="39"/>
        <v>0</v>
      </c>
      <c r="CJ13" s="37">
        <f t="shared" si="40"/>
        <v>100</v>
      </c>
      <c r="CK13" s="38"/>
      <c r="CL13" s="39">
        <f t="shared" si="41"/>
        <v>8.3333333333333332E-3</v>
      </c>
    </row>
    <row r="14" spans="1:92" s="22" customFormat="1" ht="13.5" x14ac:dyDescent="0.55000000000000004">
      <c r="A14" s="21"/>
      <c r="B14" s="48" t="s">
        <v>8</v>
      </c>
      <c r="C14" s="35"/>
      <c r="D14" s="36"/>
      <c r="E14" s="40"/>
      <c r="F14" s="38"/>
      <c r="G14" s="39">
        <f t="shared" si="0"/>
        <v>0</v>
      </c>
      <c r="H14" s="37"/>
      <c r="I14" s="38"/>
      <c r="J14" s="39">
        <f t="shared" si="1"/>
        <v>0</v>
      </c>
      <c r="K14" s="52"/>
      <c r="L14" s="53"/>
      <c r="M14" s="40">
        <f t="shared" si="2"/>
        <v>0</v>
      </c>
      <c r="N14" s="38"/>
      <c r="O14" s="39">
        <f t="shared" si="3"/>
        <v>0</v>
      </c>
      <c r="P14" s="37">
        <f t="shared" si="4"/>
        <v>0</v>
      </c>
      <c r="Q14" s="38"/>
      <c r="R14" s="39">
        <f t="shared" si="5"/>
        <v>0</v>
      </c>
      <c r="S14" s="52"/>
      <c r="T14" s="53"/>
      <c r="U14" s="40">
        <f t="shared" si="6"/>
        <v>0</v>
      </c>
      <c r="V14" s="38"/>
      <c r="W14" s="39">
        <f t="shared" si="7"/>
        <v>0</v>
      </c>
      <c r="X14" s="37">
        <f t="shared" si="8"/>
        <v>0</v>
      </c>
      <c r="Y14" s="38"/>
      <c r="Z14" s="39">
        <f t="shared" si="9"/>
        <v>0</v>
      </c>
      <c r="AA14" s="52"/>
      <c r="AB14" s="53"/>
      <c r="AC14" s="40">
        <f t="shared" si="10"/>
        <v>0</v>
      </c>
      <c r="AD14" s="38"/>
      <c r="AE14" s="39">
        <f t="shared" si="11"/>
        <v>0</v>
      </c>
      <c r="AF14" s="37">
        <f t="shared" si="12"/>
        <v>0</v>
      </c>
      <c r="AG14" s="38"/>
      <c r="AH14" s="39">
        <f t="shared" si="13"/>
        <v>0</v>
      </c>
      <c r="AI14" s="52"/>
      <c r="AJ14" s="53"/>
      <c r="AK14" s="40">
        <f t="shared" si="14"/>
        <v>0</v>
      </c>
      <c r="AL14" s="38"/>
      <c r="AM14" s="39">
        <f t="shared" si="15"/>
        <v>0</v>
      </c>
      <c r="AN14" s="37">
        <f t="shared" si="16"/>
        <v>0</v>
      </c>
      <c r="AO14" s="38"/>
      <c r="AP14" s="39">
        <f t="shared" si="17"/>
        <v>0</v>
      </c>
      <c r="AQ14" s="52"/>
      <c r="AR14" s="67">
        <v>100</v>
      </c>
      <c r="AS14" s="40">
        <f t="shared" si="18"/>
        <v>0</v>
      </c>
      <c r="AT14" s="38"/>
      <c r="AU14" s="39">
        <f t="shared" si="19"/>
        <v>0</v>
      </c>
      <c r="AV14" s="37">
        <f t="shared" si="20"/>
        <v>100</v>
      </c>
      <c r="AW14" s="38"/>
      <c r="AX14" s="39">
        <f t="shared" si="21"/>
        <v>1.4285714285714285E-2</v>
      </c>
      <c r="AY14" s="52"/>
      <c r="AZ14" s="53"/>
      <c r="BA14" s="40">
        <f t="shared" si="22"/>
        <v>0</v>
      </c>
      <c r="BB14" s="38"/>
      <c r="BC14" s="39">
        <f t="shared" si="23"/>
        <v>0</v>
      </c>
      <c r="BD14" s="37">
        <f t="shared" si="24"/>
        <v>100</v>
      </c>
      <c r="BE14" s="38"/>
      <c r="BF14" s="39">
        <f t="shared" si="25"/>
        <v>1.2500000000000001E-2</v>
      </c>
      <c r="BG14" s="52"/>
      <c r="BH14" s="53"/>
      <c r="BI14" s="40">
        <f t="shared" si="26"/>
        <v>0</v>
      </c>
      <c r="BJ14" s="38"/>
      <c r="BK14" s="39">
        <f t="shared" si="27"/>
        <v>0</v>
      </c>
      <c r="BL14" s="37">
        <f t="shared" si="28"/>
        <v>100</v>
      </c>
      <c r="BM14" s="38"/>
      <c r="BN14" s="39">
        <f t="shared" si="29"/>
        <v>1.1764705882352941E-2</v>
      </c>
      <c r="BO14" s="52"/>
      <c r="BP14" s="53"/>
      <c r="BQ14" s="40">
        <f t="shared" si="30"/>
        <v>0</v>
      </c>
      <c r="BR14" s="38"/>
      <c r="BS14" s="39">
        <f t="shared" si="31"/>
        <v>0</v>
      </c>
      <c r="BT14" s="37">
        <f t="shared" si="32"/>
        <v>100</v>
      </c>
      <c r="BU14" s="38"/>
      <c r="BV14" s="39">
        <f t="shared" si="33"/>
        <v>1.0526315789473684E-2</v>
      </c>
      <c r="BW14" s="52"/>
      <c r="BX14" s="53"/>
      <c r="BY14" s="40">
        <f t="shared" si="34"/>
        <v>0</v>
      </c>
      <c r="BZ14" s="38"/>
      <c r="CA14" s="39">
        <f t="shared" si="35"/>
        <v>0</v>
      </c>
      <c r="CB14" s="37">
        <f t="shared" si="36"/>
        <v>100</v>
      </c>
      <c r="CC14" s="38"/>
      <c r="CD14" s="39">
        <f t="shared" si="37"/>
        <v>0.01</v>
      </c>
      <c r="CE14" s="52"/>
      <c r="CF14" s="53"/>
      <c r="CG14" s="40">
        <f t="shared" si="38"/>
        <v>0</v>
      </c>
      <c r="CH14" s="38"/>
      <c r="CI14" s="39">
        <f t="shared" si="39"/>
        <v>0</v>
      </c>
      <c r="CJ14" s="37">
        <f t="shared" si="40"/>
        <v>100</v>
      </c>
      <c r="CK14" s="38"/>
      <c r="CL14" s="39">
        <f t="shared" si="41"/>
        <v>8.3333333333333332E-3</v>
      </c>
    </row>
    <row r="15" spans="1:92" s="22" customFormat="1" ht="13.5" x14ac:dyDescent="0.55000000000000004">
      <c r="A15" s="21"/>
      <c r="B15" s="48"/>
      <c r="C15" s="35"/>
      <c r="D15" s="36"/>
      <c r="E15" s="37"/>
      <c r="F15" s="38"/>
      <c r="G15" s="39">
        <f t="shared" si="0"/>
        <v>0</v>
      </c>
      <c r="H15" s="37"/>
      <c r="I15" s="38"/>
      <c r="J15" s="39">
        <f t="shared" si="1"/>
        <v>0</v>
      </c>
      <c r="K15" s="52"/>
      <c r="L15" s="53"/>
      <c r="M15" s="40">
        <f t="shared" si="2"/>
        <v>0</v>
      </c>
      <c r="N15" s="38"/>
      <c r="O15" s="39">
        <f t="shared" si="3"/>
        <v>0</v>
      </c>
      <c r="P15" s="37">
        <f t="shared" si="4"/>
        <v>0</v>
      </c>
      <c r="Q15" s="38"/>
      <c r="R15" s="39">
        <f t="shared" si="5"/>
        <v>0</v>
      </c>
      <c r="S15" s="52"/>
      <c r="T15" s="53"/>
      <c r="U15" s="40">
        <f t="shared" si="6"/>
        <v>0</v>
      </c>
      <c r="V15" s="38"/>
      <c r="W15" s="39">
        <f t="shared" si="7"/>
        <v>0</v>
      </c>
      <c r="X15" s="37">
        <f t="shared" si="8"/>
        <v>0</v>
      </c>
      <c r="Y15" s="38"/>
      <c r="Z15" s="39">
        <f t="shared" si="9"/>
        <v>0</v>
      </c>
      <c r="AA15" s="52"/>
      <c r="AB15" s="53"/>
      <c r="AC15" s="40">
        <f t="shared" si="10"/>
        <v>0</v>
      </c>
      <c r="AD15" s="38"/>
      <c r="AE15" s="39">
        <f t="shared" si="11"/>
        <v>0</v>
      </c>
      <c r="AF15" s="37">
        <f t="shared" si="12"/>
        <v>0</v>
      </c>
      <c r="AG15" s="38"/>
      <c r="AH15" s="39">
        <f t="shared" si="13"/>
        <v>0</v>
      </c>
      <c r="AI15" s="52"/>
      <c r="AJ15" s="53"/>
      <c r="AK15" s="40">
        <f t="shared" si="14"/>
        <v>0</v>
      </c>
      <c r="AL15" s="38"/>
      <c r="AM15" s="39">
        <f t="shared" si="15"/>
        <v>0</v>
      </c>
      <c r="AN15" s="37">
        <f t="shared" si="16"/>
        <v>0</v>
      </c>
      <c r="AO15" s="38"/>
      <c r="AP15" s="39">
        <f t="shared" si="17"/>
        <v>0</v>
      </c>
      <c r="AQ15" s="52"/>
      <c r="AR15" s="53"/>
      <c r="AS15" s="40">
        <f t="shared" si="18"/>
        <v>0</v>
      </c>
      <c r="AT15" s="38"/>
      <c r="AU15" s="39">
        <f t="shared" si="19"/>
        <v>0</v>
      </c>
      <c r="AV15" s="37">
        <f t="shared" si="20"/>
        <v>0</v>
      </c>
      <c r="AW15" s="38"/>
      <c r="AX15" s="39">
        <f t="shared" si="21"/>
        <v>0</v>
      </c>
      <c r="AY15" s="52"/>
      <c r="AZ15" s="53"/>
      <c r="BA15" s="40">
        <f t="shared" si="22"/>
        <v>0</v>
      </c>
      <c r="BB15" s="38"/>
      <c r="BC15" s="39">
        <f t="shared" si="23"/>
        <v>0</v>
      </c>
      <c r="BD15" s="37">
        <f t="shared" si="24"/>
        <v>0</v>
      </c>
      <c r="BE15" s="38"/>
      <c r="BF15" s="39">
        <f t="shared" si="25"/>
        <v>0</v>
      </c>
      <c r="BG15" s="52"/>
      <c r="BH15" s="53"/>
      <c r="BI15" s="40">
        <f t="shared" si="26"/>
        <v>0</v>
      </c>
      <c r="BJ15" s="38"/>
      <c r="BK15" s="39">
        <f t="shared" si="27"/>
        <v>0</v>
      </c>
      <c r="BL15" s="37">
        <f t="shared" si="28"/>
        <v>0</v>
      </c>
      <c r="BM15" s="38"/>
      <c r="BN15" s="39">
        <f t="shared" si="29"/>
        <v>0</v>
      </c>
      <c r="BO15" s="52"/>
      <c r="BP15" s="53"/>
      <c r="BQ15" s="40">
        <f t="shared" si="30"/>
        <v>0</v>
      </c>
      <c r="BR15" s="38"/>
      <c r="BS15" s="39">
        <f t="shared" si="31"/>
        <v>0</v>
      </c>
      <c r="BT15" s="37">
        <f t="shared" si="32"/>
        <v>0</v>
      </c>
      <c r="BU15" s="38"/>
      <c r="BV15" s="39">
        <f t="shared" si="33"/>
        <v>0</v>
      </c>
      <c r="BW15" s="52"/>
      <c r="BX15" s="53"/>
      <c r="BY15" s="40">
        <f t="shared" si="34"/>
        <v>0</v>
      </c>
      <c r="BZ15" s="38"/>
      <c r="CA15" s="39">
        <f t="shared" si="35"/>
        <v>0</v>
      </c>
      <c r="CB15" s="37">
        <f t="shared" si="36"/>
        <v>0</v>
      </c>
      <c r="CC15" s="38"/>
      <c r="CD15" s="39">
        <f t="shared" si="37"/>
        <v>0</v>
      </c>
      <c r="CE15" s="52"/>
      <c r="CF15" s="53"/>
      <c r="CG15" s="40">
        <f t="shared" si="38"/>
        <v>0</v>
      </c>
      <c r="CH15" s="38"/>
      <c r="CI15" s="39">
        <f t="shared" si="39"/>
        <v>0</v>
      </c>
      <c r="CJ15" s="37">
        <f t="shared" si="40"/>
        <v>0</v>
      </c>
      <c r="CK15" s="38"/>
      <c r="CL15" s="39">
        <f t="shared" si="41"/>
        <v>0</v>
      </c>
    </row>
    <row r="16" spans="1:92" s="22" customFormat="1" ht="13.5" x14ac:dyDescent="0.55000000000000004">
      <c r="A16" s="106"/>
      <c r="B16" s="48" t="s">
        <v>34</v>
      </c>
      <c r="C16" s="35"/>
      <c r="D16" s="36"/>
      <c r="E16" s="37"/>
      <c r="F16" s="38"/>
      <c r="G16" s="39">
        <f t="shared" si="0"/>
        <v>0</v>
      </c>
      <c r="H16" s="37"/>
      <c r="I16" s="38"/>
      <c r="J16" s="39">
        <f t="shared" si="1"/>
        <v>0</v>
      </c>
      <c r="K16" s="52"/>
      <c r="L16" s="53"/>
      <c r="M16" s="40">
        <f t="shared" si="2"/>
        <v>0</v>
      </c>
      <c r="N16" s="38"/>
      <c r="O16" s="39">
        <f t="shared" si="3"/>
        <v>0</v>
      </c>
      <c r="P16" s="37">
        <f t="shared" si="4"/>
        <v>0</v>
      </c>
      <c r="Q16" s="38"/>
      <c r="R16" s="39">
        <f t="shared" si="5"/>
        <v>0</v>
      </c>
      <c r="S16" s="52"/>
      <c r="T16" s="53"/>
      <c r="U16" s="40">
        <f t="shared" si="6"/>
        <v>0</v>
      </c>
      <c r="V16" s="38"/>
      <c r="W16" s="39">
        <f t="shared" si="7"/>
        <v>0</v>
      </c>
      <c r="X16" s="37">
        <f t="shared" si="8"/>
        <v>0</v>
      </c>
      <c r="Y16" s="38"/>
      <c r="Z16" s="39">
        <f t="shared" si="9"/>
        <v>0</v>
      </c>
      <c r="AA16" s="52"/>
      <c r="AB16" s="53"/>
      <c r="AC16" s="40">
        <f t="shared" si="10"/>
        <v>0</v>
      </c>
      <c r="AD16" s="38"/>
      <c r="AE16" s="39">
        <f t="shared" si="11"/>
        <v>0</v>
      </c>
      <c r="AF16" s="37">
        <f t="shared" si="12"/>
        <v>0</v>
      </c>
      <c r="AG16" s="38"/>
      <c r="AH16" s="39">
        <f t="shared" si="13"/>
        <v>0</v>
      </c>
      <c r="AI16" s="52"/>
      <c r="AJ16" s="53"/>
      <c r="AK16" s="40">
        <f t="shared" si="14"/>
        <v>0</v>
      </c>
      <c r="AL16" s="38"/>
      <c r="AM16" s="39">
        <f t="shared" si="15"/>
        <v>0</v>
      </c>
      <c r="AN16" s="37">
        <f t="shared" si="16"/>
        <v>0</v>
      </c>
      <c r="AO16" s="38"/>
      <c r="AP16" s="39">
        <f t="shared" si="17"/>
        <v>0</v>
      </c>
      <c r="AQ16" s="52"/>
      <c r="AR16" s="53"/>
      <c r="AS16" s="40">
        <f t="shared" si="18"/>
        <v>0</v>
      </c>
      <c r="AT16" s="38"/>
      <c r="AU16" s="39">
        <f t="shared" si="19"/>
        <v>0</v>
      </c>
      <c r="AV16" s="37">
        <f t="shared" si="20"/>
        <v>0</v>
      </c>
      <c r="AW16" s="38"/>
      <c r="AX16" s="39">
        <f t="shared" si="21"/>
        <v>0</v>
      </c>
      <c r="AY16" s="52"/>
      <c r="AZ16" s="53"/>
      <c r="BA16" s="40">
        <f t="shared" si="22"/>
        <v>0</v>
      </c>
      <c r="BB16" s="38"/>
      <c r="BC16" s="39">
        <f t="shared" si="23"/>
        <v>0</v>
      </c>
      <c r="BD16" s="37">
        <f t="shared" si="24"/>
        <v>0</v>
      </c>
      <c r="BE16" s="38"/>
      <c r="BF16" s="39">
        <f t="shared" si="25"/>
        <v>0</v>
      </c>
      <c r="BG16" s="52"/>
      <c r="BH16" s="67">
        <v>500</v>
      </c>
      <c r="BI16" s="40">
        <f t="shared" si="26"/>
        <v>0</v>
      </c>
      <c r="BJ16" s="38"/>
      <c r="BK16" s="39">
        <f t="shared" si="27"/>
        <v>0</v>
      </c>
      <c r="BL16" s="37">
        <f t="shared" si="28"/>
        <v>500</v>
      </c>
      <c r="BM16" s="38"/>
      <c r="BN16" s="39">
        <f t="shared" si="29"/>
        <v>5.8823529411764705E-2</v>
      </c>
      <c r="BO16" s="52"/>
      <c r="BP16" s="53"/>
      <c r="BQ16" s="40">
        <f t="shared" si="30"/>
        <v>0</v>
      </c>
      <c r="BR16" s="38"/>
      <c r="BS16" s="39">
        <f t="shared" si="31"/>
        <v>0</v>
      </c>
      <c r="BT16" s="37">
        <f t="shared" si="32"/>
        <v>500</v>
      </c>
      <c r="BU16" s="38"/>
      <c r="BV16" s="39">
        <f t="shared" si="33"/>
        <v>5.2631578947368418E-2</v>
      </c>
      <c r="BW16" s="52"/>
      <c r="BX16" s="67">
        <v>500</v>
      </c>
      <c r="BY16" s="40">
        <f t="shared" si="34"/>
        <v>0</v>
      </c>
      <c r="BZ16" s="38"/>
      <c r="CA16" s="39">
        <f t="shared" si="35"/>
        <v>0</v>
      </c>
      <c r="CB16" s="37">
        <f t="shared" si="36"/>
        <v>1000</v>
      </c>
      <c r="CC16" s="38"/>
      <c r="CD16" s="39">
        <f t="shared" si="37"/>
        <v>0.1</v>
      </c>
      <c r="CE16" s="52"/>
      <c r="CF16" s="53"/>
      <c r="CG16" s="40">
        <f t="shared" si="38"/>
        <v>0</v>
      </c>
      <c r="CH16" s="38"/>
      <c r="CI16" s="39">
        <f t="shared" si="39"/>
        <v>0</v>
      </c>
      <c r="CJ16" s="37">
        <f t="shared" si="40"/>
        <v>1000</v>
      </c>
      <c r="CK16" s="38"/>
      <c r="CL16" s="39">
        <f t="shared" si="41"/>
        <v>8.3333333333333329E-2</v>
      </c>
    </row>
    <row r="17" spans="1:90" s="22" customFormat="1" ht="13.5" x14ac:dyDescent="0.55000000000000004">
      <c r="A17" s="106"/>
      <c r="B17" s="49"/>
      <c r="C17" s="41"/>
      <c r="D17" s="42"/>
      <c r="E17" s="43"/>
      <c r="F17" s="44"/>
      <c r="G17" s="45">
        <f t="shared" si="0"/>
        <v>0</v>
      </c>
      <c r="H17" s="46"/>
      <c r="I17" s="44"/>
      <c r="J17" s="45">
        <f t="shared" si="1"/>
        <v>0</v>
      </c>
      <c r="K17" s="54"/>
      <c r="L17" s="55"/>
      <c r="M17" s="43">
        <f t="shared" si="2"/>
        <v>0</v>
      </c>
      <c r="N17" s="44"/>
      <c r="O17" s="45">
        <f t="shared" si="3"/>
        <v>0</v>
      </c>
      <c r="P17" s="46">
        <f t="shared" si="4"/>
        <v>0</v>
      </c>
      <c r="Q17" s="44"/>
      <c r="R17" s="45">
        <f t="shared" si="5"/>
        <v>0</v>
      </c>
      <c r="S17" s="54"/>
      <c r="T17" s="55"/>
      <c r="U17" s="43">
        <f t="shared" si="6"/>
        <v>0</v>
      </c>
      <c r="V17" s="44"/>
      <c r="W17" s="45">
        <f t="shared" si="7"/>
        <v>0</v>
      </c>
      <c r="X17" s="46">
        <f t="shared" si="8"/>
        <v>0</v>
      </c>
      <c r="Y17" s="44"/>
      <c r="Z17" s="45">
        <f t="shared" si="9"/>
        <v>0</v>
      </c>
      <c r="AA17" s="54"/>
      <c r="AB17" s="55"/>
      <c r="AC17" s="43">
        <f t="shared" si="10"/>
        <v>0</v>
      </c>
      <c r="AD17" s="44"/>
      <c r="AE17" s="45">
        <f t="shared" si="11"/>
        <v>0</v>
      </c>
      <c r="AF17" s="46">
        <f t="shared" si="12"/>
        <v>0</v>
      </c>
      <c r="AG17" s="44"/>
      <c r="AH17" s="45">
        <f t="shared" si="13"/>
        <v>0</v>
      </c>
      <c r="AI17" s="54"/>
      <c r="AJ17" s="55"/>
      <c r="AK17" s="43">
        <f t="shared" si="14"/>
        <v>0</v>
      </c>
      <c r="AL17" s="44"/>
      <c r="AM17" s="45">
        <f t="shared" si="15"/>
        <v>0</v>
      </c>
      <c r="AN17" s="46">
        <f t="shared" si="16"/>
        <v>0</v>
      </c>
      <c r="AO17" s="44"/>
      <c r="AP17" s="45">
        <f t="shared" si="17"/>
        <v>0</v>
      </c>
      <c r="AQ17" s="54"/>
      <c r="AR17" s="55"/>
      <c r="AS17" s="43">
        <f t="shared" si="18"/>
        <v>0</v>
      </c>
      <c r="AT17" s="44"/>
      <c r="AU17" s="45">
        <f t="shared" si="19"/>
        <v>0</v>
      </c>
      <c r="AV17" s="46">
        <f t="shared" si="20"/>
        <v>0</v>
      </c>
      <c r="AW17" s="44"/>
      <c r="AX17" s="45">
        <f t="shared" si="21"/>
        <v>0</v>
      </c>
      <c r="AY17" s="54"/>
      <c r="AZ17" s="55"/>
      <c r="BA17" s="43">
        <f t="shared" si="22"/>
        <v>0</v>
      </c>
      <c r="BB17" s="44"/>
      <c r="BC17" s="45">
        <f t="shared" si="23"/>
        <v>0</v>
      </c>
      <c r="BD17" s="46">
        <f t="shared" si="24"/>
        <v>0</v>
      </c>
      <c r="BE17" s="44"/>
      <c r="BF17" s="45">
        <f t="shared" si="25"/>
        <v>0</v>
      </c>
      <c r="BG17" s="54"/>
      <c r="BH17" s="55"/>
      <c r="BI17" s="43">
        <f t="shared" si="26"/>
        <v>0</v>
      </c>
      <c r="BJ17" s="44"/>
      <c r="BK17" s="45">
        <f t="shared" si="27"/>
        <v>0</v>
      </c>
      <c r="BL17" s="46">
        <f t="shared" si="28"/>
        <v>0</v>
      </c>
      <c r="BM17" s="44"/>
      <c r="BN17" s="45">
        <f t="shared" si="29"/>
        <v>0</v>
      </c>
      <c r="BO17" s="54"/>
      <c r="BP17" s="55"/>
      <c r="BQ17" s="43">
        <f t="shared" si="30"/>
        <v>0</v>
      </c>
      <c r="BR17" s="44"/>
      <c r="BS17" s="45">
        <f t="shared" si="31"/>
        <v>0</v>
      </c>
      <c r="BT17" s="46">
        <f t="shared" si="32"/>
        <v>0</v>
      </c>
      <c r="BU17" s="44"/>
      <c r="BV17" s="45">
        <f t="shared" si="33"/>
        <v>0</v>
      </c>
      <c r="BW17" s="54"/>
      <c r="BX17" s="55"/>
      <c r="BY17" s="43">
        <f t="shared" si="34"/>
        <v>0</v>
      </c>
      <c r="BZ17" s="44"/>
      <c r="CA17" s="45">
        <f t="shared" si="35"/>
        <v>0</v>
      </c>
      <c r="CB17" s="46">
        <f t="shared" si="36"/>
        <v>0</v>
      </c>
      <c r="CC17" s="44"/>
      <c r="CD17" s="45">
        <f t="shared" si="37"/>
        <v>0</v>
      </c>
      <c r="CE17" s="54"/>
      <c r="CF17" s="55"/>
      <c r="CG17" s="43">
        <f t="shared" si="38"/>
        <v>0</v>
      </c>
      <c r="CH17" s="44"/>
      <c r="CI17" s="45">
        <f t="shared" si="39"/>
        <v>0</v>
      </c>
      <c r="CJ17" s="46">
        <f t="shared" si="40"/>
        <v>0</v>
      </c>
      <c r="CK17" s="44"/>
      <c r="CL17" s="45">
        <f t="shared" si="41"/>
        <v>0</v>
      </c>
    </row>
    <row r="18" spans="1:90" s="22" customFormat="1" ht="13.5" x14ac:dyDescent="0.55000000000000004">
      <c r="A18" s="106"/>
      <c r="B18" s="118" t="s">
        <v>9</v>
      </c>
      <c r="C18" s="119">
        <f>SUM(C10:C17)</f>
        <v>500</v>
      </c>
      <c r="D18" s="120">
        <f>SUM(D10:D17)</f>
        <v>0</v>
      </c>
      <c r="E18" s="119">
        <f>SUM(E10:E17)</f>
        <v>500</v>
      </c>
      <c r="F18" s="121"/>
      <c r="G18" s="122">
        <f>SUM(G10:G17)</f>
        <v>1</v>
      </c>
      <c r="H18" s="119">
        <f>SUM(H10:H17)</f>
        <v>500</v>
      </c>
      <c r="I18" s="121"/>
      <c r="J18" s="122">
        <f>SUM(J10:J17)</f>
        <v>1</v>
      </c>
      <c r="K18" s="123">
        <f>SUM(K10:K17)</f>
        <v>0</v>
      </c>
      <c r="L18" s="120">
        <f>SUM(L10:L17)</f>
        <v>0</v>
      </c>
      <c r="M18" s="119">
        <f>SUM(M10:M17)</f>
        <v>500</v>
      </c>
      <c r="N18" s="121"/>
      <c r="O18" s="122">
        <f>SUM(O10:O17)</f>
        <v>0.90909090909090917</v>
      </c>
      <c r="P18" s="119">
        <f>SUM(P10:P17)</f>
        <v>500</v>
      </c>
      <c r="Q18" s="121"/>
      <c r="R18" s="122">
        <f>SUM(R10:R17)</f>
        <v>0.90909090909090917</v>
      </c>
      <c r="S18" s="123">
        <f>SUM(S10:S17)</f>
        <v>0</v>
      </c>
      <c r="T18" s="120">
        <f>SUM(T10:T17)</f>
        <v>0</v>
      </c>
      <c r="U18" s="119">
        <f>SUM(U10:U17)</f>
        <v>500</v>
      </c>
      <c r="V18" s="121"/>
      <c r="W18" s="122">
        <f>SUM(W10:W17)</f>
        <v>0.76923076923076927</v>
      </c>
      <c r="X18" s="119">
        <f>SUM(X10:X17)</f>
        <v>500</v>
      </c>
      <c r="Y18" s="121"/>
      <c r="Z18" s="122">
        <f>SUM(Z10:Z17)</f>
        <v>0.76923076923076927</v>
      </c>
      <c r="AA18" s="123">
        <f>SUM(AA10:AA17)</f>
        <v>4500</v>
      </c>
      <c r="AB18" s="120">
        <f>SUM(AB10:AB17)</f>
        <v>0</v>
      </c>
      <c r="AC18" s="119">
        <f>SUM(AC10:AC17)</f>
        <v>5000</v>
      </c>
      <c r="AD18" s="121"/>
      <c r="AE18" s="122">
        <f>SUM(AE10:AE17)</f>
        <v>0.76923076923076927</v>
      </c>
      <c r="AF18" s="119">
        <f>SUM(AF10:AF17)</f>
        <v>5000</v>
      </c>
      <c r="AG18" s="121"/>
      <c r="AH18" s="122">
        <f>SUM(AH10:AH17)</f>
        <v>0.76923076923076927</v>
      </c>
      <c r="AI18" s="123">
        <f>SUM(AI10:AI17)</f>
        <v>-2000</v>
      </c>
      <c r="AJ18" s="120">
        <f>SUM(AJ10:AJ17)</f>
        <v>0</v>
      </c>
      <c r="AK18" s="119">
        <f>SUM(AK10:AK17)</f>
        <v>3000</v>
      </c>
      <c r="AL18" s="121"/>
      <c r="AM18" s="122">
        <f>SUM(AM10:AM17)</f>
        <v>0.46153846153846156</v>
      </c>
      <c r="AN18" s="119">
        <f>SUM(AN10:AN17)</f>
        <v>3000</v>
      </c>
      <c r="AO18" s="121"/>
      <c r="AP18" s="122">
        <f>SUM(AP10:AP17)</f>
        <v>0.46153846153846156</v>
      </c>
      <c r="AQ18" s="123">
        <f>SUM(AQ10:AQ17)</f>
        <v>0</v>
      </c>
      <c r="AR18" s="120">
        <f>SUM(AR10:AR17)</f>
        <v>500</v>
      </c>
      <c r="AS18" s="119">
        <f>SUM(AS10:AS17)</f>
        <v>3000</v>
      </c>
      <c r="AT18" s="121"/>
      <c r="AU18" s="122">
        <f>SUM(AU10:AU17)</f>
        <v>0.46153846153846156</v>
      </c>
      <c r="AV18" s="119">
        <f>SUM(AV10:AV17)</f>
        <v>3500</v>
      </c>
      <c r="AW18" s="121"/>
      <c r="AX18" s="122">
        <f>SUM(AX10:AX17)</f>
        <v>0.5</v>
      </c>
      <c r="AY18" s="124">
        <f>SUM(AY10:AY17)</f>
        <v>0</v>
      </c>
      <c r="AZ18" s="120">
        <f>SUM(AZ10:AZ17)</f>
        <v>0</v>
      </c>
      <c r="BA18" s="119">
        <f>SUM(BA10:BA17)</f>
        <v>3000</v>
      </c>
      <c r="BB18" s="121"/>
      <c r="BC18" s="122">
        <f>SUM(BC10:BC17)</f>
        <v>0.4</v>
      </c>
      <c r="BD18" s="119">
        <f>SUM(BD10:BD17)</f>
        <v>3500</v>
      </c>
      <c r="BE18" s="121"/>
      <c r="BF18" s="122">
        <f>SUM(BF10:BF17)</f>
        <v>0.43750000000000006</v>
      </c>
      <c r="BG18" s="124">
        <f>SUM(BG10:BG17)</f>
        <v>0</v>
      </c>
      <c r="BH18" s="120">
        <f>SUM(BH10:BH17)</f>
        <v>500</v>
      </c>
      <c r="BI18" s="119">
        <f>SUM(BI10:BI17)</f>
        <v>3000</v>
      </c>
      <c r="BJ18" s="121"/>
      <c r="BK18" s="122">
        <f>SUM(BK10:BK17)</f>
        <v>0.4</v>
      </c>
      <c r="BL18" s="119">
        <f>SUM(BL10:BL17)</f>
        <v>4000</v>
      </c>
      <c r="BM18" s="121"/>
      <c r="BN18" s="122">
        <f>SUM(BN10:BN17)</f>
        <v>0.47058823529411775</v>
      </c>
      <c r="BO18" s="123">
        <f>SUM(BO10:BO17)</f>
        <v>0</v>
      </c>
      <c r="BP18" s="120">
        <f>SUM(BP10:BP17)</f>
        <v>0</v>
      </c>
      <c r="BQ18" s="119">
        <f>SUM(BQ10:BQ17)</f>
        <v>3000</v>
      </c>
      <c r="BR18" s="121"/>
      <c r="BS18" s="122">
        <f>SUM(BS10:BS17)</f>
        <v>0.3529411764705882</v>
      </c>
      <c r="BT18" s="119">
        <f>SUM(BT10:BT17)</f>
        <v>4000</v>
      </c>
      <c r="BU18" s="121"/>
      <c r="BV18" s="122">
        <f>SUM(BV10:BV17)</f>
        <v>0.42105263157894729</v>
      </c>
      <c r="BW18" s="123">
        <f>SUM(BW10:BW17)</f>
        <v>0</v>
      </c>
      <c r="BX18" s="120">
        <f>SUM(BX10:BX17)</f>
        <v>500</v>
      </c>
      <c r="BY18" s="119">
        <f>SUM(BY10:BY17)</f>
        <v>3000</v>
      </c>
      <c r="BZ18" s="121"/>
      <c r="CA18" s="122">
        <f>SUM(CA10:CA17)</f>
        <v>0.3529411764705882</v>
      </c>
      <c r="CB18" s="119">
        <f>SUM(CB10:CB17)</f>
        <v>4500</v>
      </c>
      <c r="CC18" s="121"/>
      <c r="CD18" s="122">
        <f>SUM(CD10:CD17)</f>
        <v>0.45000000000000007</v>
      </c>
      <c r="CE18" s="123">
        <f>SUM(CE10:CE17)</f>
        <v>-300</v>
      </c>
      <c r="CF18" s="125">
        <f>SUM(CF10:CF17)</f>
        <v>0</v>
      </c>
      <c r="CG18" s="119">
        <f>SUM(CG10:CG17)</f>
        <v>2700</v>
      </c>
      <c r="CH18" s="121"/>
      <c r="CI18" s="122">
        <f>SUM(CI10:CI17)</f>
        <v>0.25714285714285712</v>
      </c>
      <c r="CJ18" s="119">
        <f>SUM(CJ10:CJ17)</f>
        <v>4200</v>
      </c>
      <c r="CK18" s="121"/>
      <c r="CL18" s="122">
        <f>SUM(CL10:CL17)</f>
        <v>0.35000000000000003</v>
      </c>
    </row>
    <row r="19" spans="1:90" s="22" customFormat="1" ht="13.5" x14ac:dyDescent="0.55000000000000004">
      <c r="A19" s="106"/>
      <c r="B19" s="56"/>
      <c r="C19" s="58"/>
      <c r="D19" s="59"/>
      <c r="E19" s="60"/>
      <c r="F19" s="61"/>
      <c r="G19" s="62">
        <f t="shared" ref="G19:G25" si="42">E19/E$42</f>
        <v>0</v>
      </c>
      <c r="H19" s="63"/>
      <c r="I19" s="61"/>
      <c r="J19" s="62">
        <f t="shared" ref="J19:J25" si="43">H19/H$42</f>
        <v>0</v>
      </c>
      <c r="K19" s="58"/>
      <c r="L19" s="59"/>
      <c r="M19" s="60">
        <f t="shared" ref="M19:M25" si="44">SUM(E19+K19)</f>
        <v>0</v>
      </c>
      <c r="N19" s="61"/>
      <c r="O19" s="62">
        <f t="shared" ref="O19:O25" si="45">M19/M$42</f>
        <v>0</v>
      </c>
      <c r="P19" s="63">
        <f t="shared" ref="P19:P25" si="46">SUM(H19+K19+L19)</f>
        <v>0</v>
      </c>
      <c r="Q19" s="61"/>
      <c r="R19" s="62">
        <f t="shared" ref="R19:R25" si="47">P19/P$42</f>
        <v>0</v>
      </c>
      <c r="S19" s="58"/>
      <c r="T19" s="59"/>
      <c r="U19" s="60">
        <f t="shared" ref="U19:U25" si="48">SUM(M19+S19)</f>
        <v>0</v>
      </c>
      <c r="V19" s="61"/>
      <c r="W19" s="62">
        <f t="shared" ref="W19:W25" si="49">U19/U$42</f>
        <v>0</v>
      </c>
      <c r="X19" s="63">
        <f t="shared" ref="X19:X25" si="50">SUM(P19+S19+T19)</f>
        <v>0</v>
      </c>
      <c r="Y19" s="61"/>
      <c r="Z19" s="62">
        <f t="shared" ref="Z19:Z25" si="51">X19/X$42</f>
        <v>0</v>
      </c>
      <c r="AA19" s="58"/>
      <c r="AB19" s="59"/>
      <c r="AC19" s="60">
        <f t="shared" ref="AC19:AC25" si="52">SUM(U19+AA19)</f>
        <v>0</v>
      </c>
      <c r="AD19" s="61"/>
      <c r="AE19" s="62">
        <f t="shared" ref="AE19:AE25" si="53">AC19/AC$42</f>
        <v>0</v>
      </c>
      <c r="AF19" s="63">
        <f t="shared" ref="AF19:AF25" si="54">SUM(X19+AA19+AB19)</f>
        <v>0</v>
      </c>
      <c r="AG19" s="61"/>
      <c r="AH19" s="62">
        <f t="shared" ref="AH19:AH25" si="55">AF19/AF$42</f>
        <v>0</v>
      </c>
      <c r="AI19" s="58"/>
      <c r="AJ19" s="59"/>
      <c r="AK19" s="60">
        <f t="shared" ref="AK19:AK25" si="56">SUM(AC19+AI19)</f>
        <v>0</v>
      </c>
      <c r="AL19" s="61"/>
      <c r="AM19" s="62">
        <f t="shared" ref="AM19:AM25" si="57">AK19/AK$42</f>
        <v>0</v>
      </c>
      <c r="AN19" s="63">
        <f t="shared" ref="AN19:AN25" si="58">SUM(AF19+AI19+AJ19)</f>
        <v>0</v>
      </c>
      <c r="AO19" s="61"/>
      <c r="AP19" s="62">
        <f t="shared" ref="AP19:AP25" si="59">AN19/AN$42</f>
        <v>0</v>
      </c>
      <c r="AQ19" s="58"/>
      <c r="AR19" s="59"/>
      <c r="AS19" s="60">
        <f t="shared" ref="AS19:AS25" si="60">SUM(AK19+AQ19)</f>
        <v>0</v>
      </c>
      <c r="AT19" s="61"/>
      <c r="AU19" s="62">
        <f t="shared" ref="AU19:AU25" si="61">AS19/AS$42</f>
        <v>0</v>
      </c>
      <c r="AV19" s="63">
        <f t="shared" ref="AV19:AV25" si="62">SUM(AN19+AQ19+AR19)</f>
        <v>0</v>
      </c>
      <c r="AW19" s="61"/>
      <c r="AX19" s="62">
        <f t="shared" ref="AX19:AX25" si="63">AV19/AV$42</f>
        <v>0</v>
      </c>
      <c r="AY19" s="58"/>
      <c r="AZ19" s="59"/>
      <c r="BA19" s="60">
        <f t="shared" ref="BA19:BA25" si="64">SUM(AS19+AY19)</f>
        <v>0</v>
      </c>
      <c r="BB19" s="61"/>
      <c r="BC19" s="62">
        <f t="shared" ref="BC19:BC25" si="65">BA19/BA$42</f>
        <v>0</v>
      </c>
      <c r="BD19" s="63">
        <f t="shared" ref="BD19:BD25" si="66">SUM(AV19+AY19+AZ19)</f>
        <v>0</v>
      </c>
      <c r="BE19" s="61"/>
      <c r="BF19" s="62">
        <f t="shared" ref="BF19:BF25" si="67">BD19/BD$42</f>
        <v>0</v>
      </c>
      <c r="BG19" s="58"/>
      <c r="BH19" s="59"/>
      <c r="BI19" s="60">
        <f t="shared" ref="BI19:BI25" si="68">SUM(BA19+BG19)</f>
        <v>0</v>
      </c>
      <c r="BJ19" s="61"/>
      <c r="BK19" s="62">
        <f t="shared" ref="BK19:BK25" si="69">BI19/BI$42</f>
        <v>0</v>
      </c>
      <c r="BL19" s="63">
        <f t="shared" ref="BL19:BL25" si="70">SUM(BD19+BG19+BH19)</f>
        <v>0</v>
      </c>
      <c r="BM19" s="61"/>
      <c r="BN19" s="62">
        <f t="shared" ref="BN19:BN25" si="71">BL19/BL$42</f>
        <v>0</v>
      </c>
      <c r="BO19" s="58"/>
      <c r="BP19" s="59"/>
      <c r="BQ19" s="60">
        <f t="shared" ref="BQ19:BQ25" si="72">SUM(BI19+BO19)</f>
        <v>0</v>
      </c>
      <c r="BR19" s="61"/>
      <c r="BS19" s="62">
        <f t="shared" ref="BS19:BS25" si="73">BQ19/BQ$42</f>
        <v>0</v>
      </c>
      <c r="BT19" s="63">
        <f t="shared" ref="BT19:BT25" si="74">SUM(BL19+BO19+BP19)</f>
        <v>0</v>
      </c>
      <c r="BU19" s="61"/>
      <c r="BV19" s="62">
        <f t="shared" ref="BV19:BV25" si="75">BT19/BT$42</f>
        <v>0</v>
      </c>
      <c r="BW19" s="58"/>
      <c r="BX19" s="59"/>
      <c r="BY19" s="60">
        <f t="shared" ref="BY19:BY25" si="76">SUM(BQ19+BW19)</f>
        <v>0</v>
      </c>
      <c r="BZ19" s="61"/>
      <c r="CA19" s="62">
        <f t="shared" ref="CA19:CA25" si="77">BY19/BY$42</f>
        <v>0</v>
      </c>
      <c r="CB19" s="63">
        <f t="shared" ref="CB19:CB25" si="78">SUM(BT19+BW19+BX19)</f>
        <v>0</v>
      </c>
      <c r="CC19" s="61"/>
      <c r="CD19" s="62">
        <f t="shared" ref="CD19:CD25" si="79">CB19/CB$42</f>
        <v>0</v>
      </c>
      <c r="CE19" s="58"/>
      <c r="CF19" s="59"/>
      <c r="CG19" s="60">
        <f t="shared" ref="CG19:CG25" si="80">SUM(BY19+CE19)</f>
        <v>0</v>
      </c>
      <c r="CH19" s="61"/>
      <c r="CI19" s="62">
        <f t="shared" ref="CI19:CI25" si="81">CG19/CG$42</f>
        <v>0</v>
      </c>
      <c r="CJ19" s="63">
        <f t="shared" ref="CJ19:CJ25" si="82">SUM(CB19+CE19+CF19)</f>
        <v>0</v>
      </c>
      <c r="CK19" s="61"/>
      <c r="CL19" s="62">
        <f t="shared" ref="CL19:CL25" si="83">CJ19/CJ$42</f>
        <v>0</v>
      </c>
    </row>
    <row r="20" spans="1:90" s="22" customFormat="1" ht="13.5" x14ac:dyDescent="0.55000000000000004">
      <c r="A20" s="106"/>
      <c r="B20" s="57" t="s">
        <v>44</v>
      </c>
      <c r="C20" s="35"/>
      <c r="D20" s="36"/>
      <c r="E20" s="37"/>
      <c r="F20" s="38"/>
      <c r="G20" s="39">
        <f t="shared" si="42"/>
        <v>0</v>
      </c>
      <c r="H20" s="37"/>
      <c r="I20" s="38"/>
      <c r="J20" s="39">
        <f t="shared" si="43"/>
        <v>0</v>
      </c>
      <c r="K20" s="65">
        <v>50</v>
      </c>
      <c r="L20" s="36"/>
      <c r="M20" s="37">
        <f t="shared" si="44"/>
        <v>50</v>
      </c>
      <c r="N20" s="38"/>
      <c r="O20" s="39">
        <f t="shared" si="45"/>
        <v>9.0909090909090912E-2</v>
      </c>
      <c r="P20" s="37">
        <f t="shared" si="46"/>
        <v>50</v>
      </c>
      <c r="Q20" s="38"/>
      <c r="R20" s="39">
        <f t="shared" si="47"/>
        <v>9.0909090909090912E-2</v>
      </c>
      <c r="S20" s="35"/>
      <c r="T20" s="36"/>
      <c r="U20" s="37">
        <f t="shared" si="48"/>
        <v>50</v>
      </c>
      <c r="V20" s="38"/>
      <c r="W20" s="39">
        <f t="shared" si="49"/>
        <v>7.6923076923076927E-2</v>
      </c>
      <c r="X20" s="37">
        <f t="shared" si="50"/>
        <v>50</v>
      </c>
      <c r="Y20" s="38"/>
      <c r="Z20" s="39">
        <f t="shared" si="51"/>
        <v>7.6923076923076927E-2</v>
      </c>
      <c r="AA20" s="66">
        <f>U20*9</f>
        <v>450</v>
      </c>
      <c r="AB20" s="36">
        <f>(X20-U20)*8999</f>
        <v>0</v>
      </c>
      <c r="AC20" s="37">
        <f t="shared" si="52"/>
        <v>500</v>
      </c>
      <c r="AD20" s="38"/>
      <c r="AE20" s="39">
        <f t="shared" si="53"/>
        <v>7.6923076923076927E-2</v>
      </c>
      <c r="AF20" s="37">
        <f t="shared" si="54"/>
        <v>500</v>
      </c>
      <c r="AG20" s="38"/>
      <c r="AH20" s="39">
        <f t="shared" si="55"/>
        <v>7.6923076923076927E-2</v>
      </c>
      <c r="AI20" s="35"/>
      <c r="AJ20" s="36"/>
      <c r="AK20" s="37">
        <f t="shared" si="56"/>
        <v>500</v>
      </c>
      <c r="AL20" s="38"/>
      <c r="AM20" s="39">
        <f t="shared" si="57"/>
        <v>7.6923076923076927E-2</v>
      </c>
      <c r="AN20" s="37">
        <f t="shared" si="58"/>
        <v>500</v>
      </c>
      <c r="AO20" s="38"/>
      <c r="AP20" s="39">
        <f t="shared" si="59"/>
        <v>7.6923076923076927E-2</v>
      </c>
      <c r="AQ20" s="35"/>
      <c r="AR20" s="36"/>
      <c r="AS20" s="37">
        <f t="shared" si="60"/>
        <v>500</v>
      </c>
      <c r="AT20" s="38"/>
      <c r="AU20" s="39">
        <f t="shared" si="61"/>
        <v>7.6923076923076927E-2</v>
      </c>
      <c r="AV20" s="37">
        <f t="shared" si="62"/>
        <v>500</v>
      </c>
      <c r="AW20" s="38"/>
      <c r="AX20" s="39">
        <f t="shared" si="63"/>
        <v>7.1428571428571425E-2</v>
      </c>
      <c r="AY20" s="35"/>
      <c r="AZ20" s="36"/>
      <c r="BA20" s="37">
        <f t="shared" si="64"/>
        <v>500</v>
      </c>
      <c r="BB20" s="38"/>
      <c r="BC20" s="39">
        <f t="shared" si="65"/>
        <v>6.6666666666666666E-2</v>
      </c>
      <c r="BD20" s="37">
        <f t="shared" si="66"/>
        <v>500</v>
      </c>
      <c r="BE20" s="38"/>
      <c r="BF20" s="39">
        <f t="shared" si="67"/>
        <v>6.25E-2</v>
      </c>
      <c r="BG20" s="35"/>
      <c r="BH20" s="36"/>
      <c r="BI20" s="37">
        <f t="shared" si="68"/>
        <v>500</v>
      </c>
      <c r="BJ20" s="38"/>
      <c r="BK20" s="39">
        <f t="shared" si="69"/>
        <v>6.6666666666666666E-2</v>
      </c>
      <c r="BL20" s="37">
        <f t="shared" si="70"/>
        <v>500</v>
      </c>
      <c r="BM20" s="38"/>
      <c r="BN20" s="39">
        <f t="shared" si="71"/>
        <v>5.8823529411764705E-2</v>
      </c>
      <c r="BO20" s="35"/>
      <c r="BP20" s="36"/>
      <c r="BQ20" s="37">
        <f t="shared" si="72"/>
        <v>500</v>
      </c>
      <c r="BR20" s="38"/>
      <c r="BS20" s="39">
        <f t="shared" si="73"/>
        <v>5.8823529411764705E-2</v>
      </c>
      <c r="BT20" s="37">
        <f t="shared" si="74"/>
        <v>500</v>
      </c>
      <c r="BU20" s="38"/>
      <c r="BV20" s="39">
        <f t="shared" si="75"/>
        <v>5.2631578947368418E-2</v>
      </c>
      <c r="BW20" s="35"/>
      <c r="BX20" s="36"/>
      <c r="BY20" s="37">
        <f t="shared" si="76"/>
        <v>500</v>
      </c>
      <c r="BZ20" s="38"/>
      <c r="CA20" s="39">
        <f t="shared" si="77"/>
        <v>5.8823529411764705E-2</v>
      </c>
      <c r="CB20" s="37">
        <f t="shared" si="78"/>
        <v>500</v>
      </c>
      <c r="CC20" s="38"/>
      <c r="CD20" s="39">
        <f t="shared" si="79"/>
        <v>0.05</v>
      </c>
      <c r="CE20" s="66">
        <f>-BY20*0.3</f>
        <v>-150</v>
      </c>
      <c r="CF20" s="36"/>
      <c r="CG20" s="37">
        <f t="shared" si="80"/>
        <v>350</v>
      </c>
      <c r="CH20" s="38"/>
      <c r="CI20" s="39">
        <f t="shared" si="81"/>
        <v>3.3333333333333333E-2</v>
      </c>
      <c r="CJ20" s="37">
        <f t="shared" si="82"/>
        <v>350</v>
      </c>
      <c r="CK20" s="38"/>
      <c r="CL20" s="39">
        <f t="shared" si="83"/>
        <v>2.9166666666666667E-2</v>
      </c>
    </row>
    <row r="21" spans="1:90" s="22" customFormat="1" ht="13.5" x14ac:dyDescent="0.55000000000000004">
      <c r="A21" s="106"/>
      <c r="B21" s="57"/>
      <c r="C21" s="35"/>
      <c r="D21" s="36"/>
      <c r="E21" s="37"/>
      <c r="F21" s="38"/>
      <c r="G21" s="39">
        <f t="shared" si="42"/>
        <v>0</v>
      </c>
      <c r="H21" s="37"/>
      <c r="I21" s="38"/>
      <c r="J21" s="39">
        <f t="shared" si="43"/>
        <v>0</v>
      </c>
      <c r="K21" s="35"/>
      <c r="L21" s="36"/>
      <c r="M21" s="37">
        <f t="shared" si="44"/>
        <v>0</v>
      </c>
      <c r="N21" s="38"/>
      <c r="O21" s="39">
        <f t="shared" si="45"/>
        <v>0</v>
      </c>
      <c r="P21" s="37">
        <f t="shared" si="46"/>
        <v>0</v>
      </c>
      <c r="Q21" s="38"/>
      <c r="R21" s="39">
        <f t="shared" si="47"/>
        <v>0</v>
      </c>
      <c r="S21" s="35"/>
      <c r="T21" s="36"/>
      <c r="U21" s="37">
        <f t="shared" si="48"/>
        <v>0</v>
      </c>
      <c r="V21" s="38"/>
      <c r="W21" s="39">
        <f t="shared" si="49"/>
        <v>0</v>
      </c>
      <c r="X21" s="37">
        <f t="shared" si="50"/>
        <v>0</v>
      </c>
      <c r="Y21" s="38"/>
      <c r="Z21" s="39">
        <f t="shared" si="51"/>
        <v>0</v>
      </c>
      <c r="AA21" s="35"/>
      <c r="AB21" s="36"/>
      <c r="AC21" s="37">
        <f t="shared" si="52"/>
        <v>0</v>
      </c>
      <c r="AD21" s="38"/>
      <c r="AE21" s="39">
        <f t="shared" si="53"/>
        <v>0</v>
      </c>
      <c r="AF21" s="37">
        <f t="shared" si="54"/>
        <v>0</v>
      </c>
      <c r="AG21" s="38"/>
      <c r="AH21" s="39">
        <f t="shared" si="55"/>
        <v>0</v>
      </c>
      <c r="AI21" s="35"/>
      <c r="AJ21" s="36"/>
      <c r="AK21" s="37">
        <f t="shared" si="56"/>
        <v>0</v>
      </c>
      <c r="AL21" s="38"/>
      <c r="AM21" s="39">
        <f t="shared" si="57"/>
        <v>0</v>
      </c>
      <c r="AN21" s="37">
        <f t="shared" si="58"/>
        <v>0</v>
      </c>
      <c r="AO21" s="38"/>
      <c r="AP21" s="39">
        <f t="shared" si="59"/>
        <v>0</v>
      </c>
      <c r="AQ21" s="35"/>
      <c r="AR21" s="36"/>
      <c r="AS21" s="37">
        <f t="shared" si="60"/>
        <v>0</v>
      </c>
      <c r="AT21" s="38"/>
      <c r="AU21" s="39">
        <f t="shared" si="61"/>
        <v>0</v>
      </c>
      <c r="AV21" s="37">
        <f t="shared" si="62"/>
        <v>0</v>
      </c>
      <c r="AW21" s="38"/>
      <c r="AX21" s="39">
        <f t="shared" si="63"/>
        <v>0</v>
      </c>
      <c r="AY21" s="35"/>
      <c r="AZ21" s="36"/>
      <c r="BA21" s="37">
        <f t="shared" si="64"/>
        <v>0</v>
      </c>
      <c r="BB21" s="38"/>
      <c r="BC21" s="39">
        <f t="shared" si="65"/>
        <v>0</v>
      </c>
      <c r="BD21" s="37">
        <f t="shared" si="66"/>
        <v>0</v>
      </c>
      <c r="BE21" s="38"/>
      <c r="BF21" s="39">
        <f t="shared" si="67"/>
        <v>0</v>
      </c>
      <c r="BG21" s="35"/>
      <c r="BH21" s="36"/>
      <c r="BI21" s="37">
        <f t="shared" si="68"/>
        <v>0</v>
      </c>
      <c r="BJ21" s="38"/>
      <c r="BK21" s="39">
        <f t="shared" si="69"/>
        <v>0</v>
      </c>
      <c r="BL21" s="37">
        <f t="shared" si="70"/>
        <v>0</v>
      </c>
      <c r="BM21" s="38"/>
      <c r="BN21" s="39">
        <f t="shared" si="71"/>
        <v>0</v>
      </c>
      <c r="BO21" s="35"/>
      <c r="BP21" s="36"/>
      <c r="BQ21" s="37">
        <f t="shared" si="72"/>
        <v>0</v>
      </c>
      <c r="BR21" s="38"/>
      <c r="BS21" s="39">
        <f t="shared" si="73"/>
        <v>0</v>
      </c>
      <c r="BT21" s="37">
        <f t="shared" si="74"/>
        <v>0</v>
      </c>
      <c r="BU21" s="38"/>
      <c r="BV21" s="39">
        <f t="shared" si="75"/>
        <v>0</v>
      </c>
      <c r="BW21" s="35"/>
      <c r="BX21" s="36"/>
      <c r="BY21" s="37">
        <f t="shared" si="76"/>
        <v>0</v>
      </c>
      <c r="BZ21" s="38"/>
      <c r="CA21" s="39">
        <f t="shared" si="77"/>
        <v>0</v>
      </c>
      <c r="CB21" s="37">
        <f t="shared" si="78"/>
        <v>0</v>
      </c>
      <c r="CC21" s="38"/>
      <c r="CD21" s="39">
        <f t="shared" si="79"/>
        <v>0</v>
      </c>
      <c r="CE21" s="35"/>
      <c r="CF21" s="36"/>
      <c r="CG21" s="37">
        <f t="shared" si="80"/>
        <v>0</v>
      </c>
      <c r="CH21" s="38"/>
      <c r="CI21" s="39">
        <f t="shared" si="81"/>
        <v>0</v>
      </c>
      <c r="CJ21" s="37">
        <f t="shared" si="82"/>
        <v>0</v>
      </c>
      <c r="CK21" s="38"/>
      <c r="CL21" s="39">
        <f t="shared" si="83"/>
        <v>0</v>
      </c>
    </row>
    <row r="22" spans="1:90" s="22" customFormat="1" ht="13.5" x14ac:dyDescent="0.55000000000000004">
      <c r="A22" s="106"/>
      <c r="B22" s="48" t="s">
        <v>10</v>
      </c>
      <c r="C22" s="35"/>
      <c r="D22" s="36"/>
      <c r="E22" s="37"/>
      <c r="F22" s="38"/>
      <c r="G22" s="39">
        <f t="shared" si="42"/>
        <v>0</v>
      </c>
      <c r="H22" s="37"/>
      <c r="I22" s="38"/>
      <c r="J22" s="39">
        <f t="shared" si="43"/>
        <v>0</v>
      </c>
      <c r="K22" s="35"/>
      <c r="L22" s="36"/>
      <c r="M22" s="37">
        <f t="shared" si="44"/>
        <v>0</v>
      </c>
      <c r="N22" s="38"/>
      <c r="O22" s="39">
        <f t="shared" si="45"/>
        <v>0</v>
      </c>
      <c r="P22" s="37">
        <f t="shared" si="46"/>
        <v>0</v>
      </c>
      <c r="Q22" s="38"/>
      <c r="R22" s="39">
        <f t="shared" si="47"/>
        <v>0</v>
      </c>
      <c r="S22" s="35"/>
      <c r="T22" s="36"/>
      <c r="U22" s="37">
        <f t="shared" si="48"/>
        <v>0</v>
      </c>
      <c r="V22" s="38"/>
      <c r="W22" s="39">
        <f t="shared" si="49"/>
        <v>0</v>
      </c>
      <c r="X22" s="37">
        <f t="shared" si="50"/>
        <v>0</v>
      </c>
      <c r="Y22" s="38"/>
      <c r="Z22" s="39">
        <f t="shared" si="51"/>
        <v>0</v>
      </c>
      <c r="AA22" s="35"/>
      <c r="AB22" s="36"/>
      <c r="AC22" s="37">
        <f t="shared" si="52"/>
        <v>0</v>
      </c>
      <c r="AD22" s="38"/>
      <c r="AE22" s="39">
        <f t="shared" si="53"/>
        <v>0</v>
      </c>
      <c r="AF22" s="37">
        <f t="shared" si="54"/>
        <v>0</v>
      </c>
      <c r="AG22" s="38"/>
      <c r="AH22" s="39">
        <f t="shared" si="55"/>
        <v>0</v>
      </c>
      <c r="AI22" s="65">
        <f>-AI11</f>
        <v>2000</v>
      </c>
      <c r="AJ22" s="36"/>
      <c r="AK22" s="37">
        <f t="shared" si="56"/>
        <v>2000</v>
      </c>
      <c r="AL22" s="38"/>
      <c r="AM22" s="39">
        <f t="shared" si="57"/>
        <v>0.30769230769230771</v>
      </c>
      <c r="AN22" s="37">
        <f t="shared" si="58"/>
        <v>2000</v>
      </c>
      <c r="AO22" s="38"/>
      <c r="AP22" s="39">
        <f t="shared" si="59"/>
        <v>0.30769230769230771</v>
      </c>
      <c r="AQ22" s="35"/>
      <c r="AR22" s="36"/>
      <c r="AS22" s="37">
        <f t="shared" si="60"/>
        <v>2000</v>
      </c>
      <c r="AT22" s="38"/>
      <c r="AU22" s="39">
        <f t="shared" si="61"/>
        <v>0.30769230769230771</v>
      </c>
      <c r="AV22" s="37">
        <f t="shared" si="62"/>
        <v>2000</v>
      </c>
      <c r="AW22" s="38"/>
      <c r="AX22" s="39">
        <f t="shared" si="63"/>
        <v>0.2857142857142857</v>
      </c>
      <c r="AY22" s="35"/>
      <c r="AZ22" s="36"/>
      <c r="BA22" s="37">
        <f t="shared" si="64"/>
        <v>2000</v>
      </c>
      <c r="BB22" s="38"/>
      <c r="BC22" s="39">
        <f t="shared" si="65"/>
        <v>0.26666666666666666</v>
      </c>
      <c r="BD22" s="37">
        <f t="shared" si="66"/>
        <v>2000</v>
      </c>
      <c r="BE22" s="38"/>
      <c r="BF22" s="39">
        <f t="shared" si="67"/>
        <v>0.25</v>
      </c>
      <c r="BG22" s="35"/>
      <c r="BH22" s="36"/>
      <c r="BI22" s="37">
        <f t="shared" si="68"/>
        <v>2000</v>
      </c>
      <c r="BJ22" s="38"/>
      <c r="BK22" s="39">
        <f t="shared" si="69"/>
        <v>0.26666666666666666</v>
      </c>
      <c r="BL22" s="37">
        <f t="shared" si="70"/>
        <v>2000</v>
      </c>
      <c r="BM22" s="38"/>
      <c r="BN22" s="39">
        <f t="shared" si="71"/>
        <v>0.23529411764705882</v>
      </c>
      <c r="BO22" s="35"/>
      <c r="BP22" s="36"/>
      <c r="BQ22" s="37">
        <f t="shared" si="72"/>
        <v>2000</v>
      </c>
      <c r="BR22" s="38"/>
      <c r="BS22" s="39">
        <f t="shared" si="73"/>
        <v>0.23529411764705882</v>
      </c>
      <c r="BT22" s="37">
        <f t="shared" si="74"/>
        <v>2000</v>
      </c>
      <c r="BU22" s="38"/>
      <c r="BV22" s="39">
        <f t="shared" si="75"/>
        <v>0.21052631578947367</v>
      </c>
      <c r="BW22" s="35"/>
      <c r="BX22" s="36"/>
      <c r="BY22" s="37">
        <f t="shared" si="76"/>
        <v>2000</v>
      </c>
      <c r="BZ22" s="38"/>
      <c r="CA22" s="39">
        <f t="shared" si="77"/>
        <v>0.23529411764705882</v>
      </c>
      <c r="CB22" s="37">
        <f t="shared" si="78"/>
        <v>2000</v>
      </c>
      <c r="CC22" s="38"/>
      <c r="CD22" s="39">
        <f t="shared" si="79"/>
        <v>0.2</v>
      </c>
      <c r="CE22" s="35"/>
      <c r="CF22" s="36"/>
      <c r="CG22" s="37">
        <f t="shared" si="80"/>
        <v>2000</v>
      </c>
      <c r="CH22" s="38"/>
      <c r="CI22" s="39">
        <f t="shared" si="81"/>
        <v>0.19047619047619047</v>
      </c>
      <c r="CJ22" s="37">
        <f t="shared" si="82"/>
        <v>2000</v>
      </c>
      <c r="CK22" s="38"/>
      <c r="CL22" s="39">
        <f t="shared" si="83"/>
        <v>0.16666666666666666</v>
      </c>
    </row>
    <row r="23" spans="1:90" s="22" customFormat="1" ht="13.5" x14ac:dyDescent="0.55000000000000004">
      <c r="A23" s="106"/>
      <c r="B23" s="48"/>
      <c r="C23" s="35"/>
      <c r="D23" s="36"/>
      <c r="E23" s="40"/>
      <c r="F23" s="38"/>
      <c r="G23" s="39">
        <f t="shared" si="42"/>
        <v>0</v>
      </c>
      <c r="H23" s="37"/>
      <c r="I23" s="38"/>
      <c r="J23" s="39">
        <f t="shared" si="43"/>
        <v>0</v>
      </c>
      <c r="K23" s="35"/>
      <c r="L23" s="36"/>
      <c r="M23" s="40">
        <f t="shared" si="44"/>
        <v>0</v>
      </c>
      <c r="N23" s="38"/>
      <c r="O23" s="39">
        <f t="shared" si="45"/>
        <v>0</v>
      </c>
      <c r="P23" s="37">
        <f t="shared" si="46"/>
        <v>0</v>
      </c>
      <c r="Q23" s="38"/>
      <c r="R23" s="39">
        <f t="shared" si="47"/>
        <v>0</v>
      </c>
      <c r="S23" s="35"/>
      <c r="T23" s="36"/>
      <c r="U23" s="40">
        <f t="shared" si="48"/>
        <v>0</v>
      </c>
      <c r="V23" s="38"/>
      <c r="W23" s="39">
        <f t="shared" si="49"/>
        <v>0</v>
      </c>
      <c r="X23" s="37">
        <f t="shared" si="50"/>
        <v>0</v>
      </c>
      <c r="Y23" s="38"/>
      <c r="Z23" s="39">
        <f t="shared" si="51"/>
        <v>0</v>
      </c>
      <c r="AA23" s="35"/>
      <c r="AB23" s="36"/>
      <c r="AC23" s="40">
        <f t="shared" si="52"/>
        <v>0</v>
      </c>
      <c r="AD23" s="38"/>
      <c r="AE23" s="39">
        <f t="shared" si="53"/>
        <v>0</v>
      </c>
      <c r="AF23" s="37">
        <f t="shared" si="54"/>
        <v>0</v>
      </c>
      <c r="AG23" s="38"/>
      <c r="AH23" s="39">
        <f t="shared" si="55"/>
        <v>0</v>
      </c>
      <c r="AI23" s="35"/>
      <c r="AJ23" s="36"/>
      <c r="AK23" s="40">
        <f t="shared" si="56"/>
        <v>0</v>
      </c>
      <c r="AL23" s="38"/>
      <c r="AM23" s="39">
        <f t="shared" si="57"/>
        <v>0</v>
      </c>
      <c r="AN23" s="37">
        <f t="shared" si="58"/>
        <v>0</v>
      </c>
      <c r="AO23" s="38"/>
      <c r="AP23" s="39">
        <f t="shared" si="59"/>
        <v>0</v>
      </c>
      <c r="AQ23" s="35"/>
      <c r="AR23" s="36"/>
      <c r="AS23" s="40">
        <f t="shared" si="60"/>
        <v>0</v>
      </c>
      <c r="AT23" s="38"/>
      <c r="AU23" s="39">
        <f t="shared" si="61"/>
        <v>0</v>
      </c>
      <c r="AV23" s="37">
        <f t="shared" si="62"/>
        <v>0</v>
      </c>
      <c r="AW23" s="38"/>
      <c r="AX23" s="39">
        <f t="shared" si="63"/>
        <v>0</v>
      </c>
      <c r="AY23" s="35"/>
      <c r="AZ23" s="36"/>
      <c r="BA23" s="40">
        <f t="shared" si="64"/>
        <v>0</v>
      </c>
      <c r="BB23" s="38"/>
      <c r="BC23" s="39">
        <f t="shared" si="65"/>
        <v>0</v>
      </c>
      <c r="BD23" s="37">
        <f t="shared" si="66"/>
        <v>0</v>
      </c>
      <c r="BE23" s="38"/>
      <c r="BF23" s="39">
        <f t="shared" si="67"/>
        <v>0</v>
      </c>
      <c r="BG23" s="35"/>
      <c r="BH23" s="36"/>
      <c r="BI23" s="40">
        <f t="shared" si="68"/>
        <v>0</v>
      </c>
      <c r="BJ23" s="38"/>
      <c r="BK23" s="39">
        <f t="shared" si="69"/>
        <v>0</v>
      </c>
      <c r="BL23" s="37">
        <f t="shared" si="70"/>
        <v>0</v>
      </c>
      <c r="BM23" s="38"/>
      <c r="BN23" s="39">
        <f t="shared" si="71"/>
        <v>0</v>
      </c>
      <c r="BO23" s="35"/>
      <c r="BP23" s="36"/>
      <c r="BQ23" s="40">
        <f t="shared" si="72"/>
        <v>0</v>
      </c>
      <c r="BR23" s="38"/>
      <c r="BS23" s="39">
        <f t="shared" si="73"/>
        <v>0</v>
      </c>
      <c r="BT23" s="37">
        <f t="shared" si="74"/>
        <v>0</v>
      </c>
      <c r="BU23" s="38"/>
      <c r="BV23" s="39">
        <f t="shared" si="75"/>
        <v>0</v>
      </c>
      <c r="BW23" s="35"/>
      <c r="BX23" s="36"/>
      <c r="BY23" s="40">
        <f t="shared" si="76"/>
        <v>0</v>
      </c>
      <c r="BZ23" s="38"/>
      <c r="CA23" s="39">
        <f t="shared" si="77"/>
        <v>0</v>
      </c>
      <c r="CB23" s="37">
        <f t="shared" si="78"/>
        <v>0</v>
      </c>
      <c r="CC23" s="38"/>
      <c r="CD23" s="39">
        <f t="shared" si="79"/>
        <v>0</v>
      </c>
      <c r="CE23" s="35"/>
      <c r="CF23" s="36"/>
      <c r="CG23" s="40">
        <f t="shared" si="80"/>
        <v>0</v>
      </c>
      <c r="CH23" s="38"/>
      <c r="CI23" s="39">
        <f t="shared" si="81"/>
        <v>0</v>
      </c>
      <c r="CJ23" s="37">
        <f t="shared" si="82"/>
        <v>0</v>
      </c>
      <c r="CK23" s="38"/>
      <c r="CL23" s="39">
        <f t="shared" si="83"/>
        <v>0</v>
      </c>
    </row>
    <row r="24" spans="1:90" s="22" customFormat="1" ht="13.5" x14ac:dyDescent="0.55000000000000004">
      <c r="A24" s="106"/>
      <c r="B24" s="48" t="s">
        <v>35</v>
      </c>
      <c r="C24" s="35"/>
      <c r="D24" s="36"/>
      <c r="E24" s="40"/>
      <c r="F24" s="38"/>
      <c r="G24" s="39">
        <f t="shared" si="42"/>
        <v>0</v>
      </c>
      <c r="H24" s="37"/>
      <c r="I24" s="38"/>
      <c r="J24" s="39">
        <f t="shared" si="43"/>
        <v>0</v>
      </c>
      <c r="K24" s="35"/>
      <c r="L24" s="36"/>
      <c r="M24" s="40">
        <f t="shared" si="44"/>
        <v>0</v>
      </c>
      <c r="N24" s="38"/>
      <c r="O24" s="39">
        <f t="shared" si="45"/>
        <v>0</v>
      </c>
      <c r="P24" s="37">
        <f t="shared" si="46"/>
        <v>0</v>
      </c>
      <c r="Q24" s="38"/>
      <c r="R24" s="39">
        <f t="shared" si="47"/>
        <v>0</v>
      </c>
      <c r="S24" s="35"/>
      <c r="T24" s="36"/>
      <c r="U24" s="40">
        <f t="shared" si="48"/>
        <v>0</v>
      </c>
      <c r="V24" s="38"/>
      <c r="W24" s="39">
        <f t="shared" si="49"/>
        <v>0</v>
      </c>
      <c r="X24" s="37">
        <f t="shared" si="50"/>
        <v>0</v>
      </c>
      <c r="Y24" s="38"/>
      <c r="Z24" s="39">
        <f t="shared" si="51"/>
        <v>0</v>
      </c>
      <c r="AA24" s="35"/>
      <c r="AB24" s="36"/>
      <c r="AC24" s="40">
        <f t="shared" si="52"/>
        <v>0</v>
      </c>
      <c r="AD24" s="38"/>
      <c r="AE24" s="39">
        <f t="shared" si="53"/>
        <v>0</v>
      </c>
      <c r="AF24" s="37">
        <f t="shared" si="54"/>
        <v>0</v>
      </c>
      <c r="AG24" s="38"/>
      <c r="AH24" s="39">
        <f t="shared" si="55"/>
        <v>0</v>
      </c>
      <c r="AI24" s="35"/>
      <c r="AJ24" s="36"/>
      <c r="AK24" s="40">
        <f t="shared" si="56"/>
        <v>0</v>
      </c>
      <c r="AL24" s="38"/>
      <c r="AM24" s="39">
        <f t="shared" si="57"/>
        <v>0</v>
      </c>
      <c r="AN24" s="37">
        <f t="shared" si="58"/>
        <v>0</v>
      </c>
      <c r="AO24" s="38"/>
      <c r="AP24" s="39">
        <f t="shared" si="59"/>
        <v>0</v>
      </c>
      <c r="AQ24" s="35"/>
      <c r="AR24" s="36"/>
      <c r="AS24" s="40">
        <f t="shared" si="60"/>
        <v>0</v>
      </c>
      <c r="AT24" s="38"/>
      <c r="AU24" s="39">
        <f t="shared" si="61"/>
        <v>0</v>
      </c>
      <c r="AV24" s="37">
        <f t="shared" si="62"/>
        <v>0</v>
      </c>
      <c r="AW24" s="38"/>
      <c r="AX24" s="39">
        <f t="shared" si="63"/>
        <v>0</v>
      </c>
      <c r="AY24" s="35"/>
      <c r="AZ24" s="36"/>
      <c r="BA24" s="40">
        <f t="shared" si="64"/>
        <v>0</v>
      </c>
      <c r="BB24" s="38"/>
      <c r="BC24" s="39">
        <f t="shared" si="65"/>
        <v>0</v>
      </c>
      <c r="BD24" s="37">
        <f t="shared" si="66"/>
        <v>0</v>
      </c>
      <c r="BE24" s="38"/>
      <c r="BF24" s="39">
        <f t="shared" si="67"/>
        <v>0</v>
      </c>
      <c r="BG24" s="35"/>
      <c r="BH24" s="36"/>
      <c r="BI24" s="40">
        <f t="shared" si="68"/>
        <v>0</v>
      </c>
      <c r="BJ24" s="38"/>
      <c r="BK24" s="39">
        <f t="shared" si="69"/>
        <v>0</v>
      </c>
      <c r="BL24" s="37">
        <f t="shared" si="70"/>
        <v>0</v>
      </c>
      <c r="BM24" s="38"/>
      <c r="BN24" s="39">
        <f t="shared" si="71"/>
        <v>0</v>
      </c>
      <c r="BO24" s="35"/>
      <c r="BP24" s="36"/>
      <c r="BQ24" s="40">
        <f t="shared" si="72"/>
        <v>0</v>
      </c>
      <c r="BR24" s="38"/>
      <c r="BS24" s="39">
        <f t="shared" si="73"/>
        <v>0</v>
      </c>
      <c r="BT24" s="37">
        <f t="shared" si="74"/>
        <v>0</v>
      </c>
      <c r="BU24" s="38"/>
      <c r="BV24" s="39">
        <f t="shared" si="75"/>
        <v>0</v>
      </c>
      <c r="BW24" s="35"/>
      <c r="BX24" s="36"/>
      <c r="BY24" s="40">
        <f t="shared" si="76"/>
        <v>0</v>
      </c>
      <c r="BZ24" s="38"/>
      <c r="CA24" s="39">
        <f t="shared" si="77"/>
        <v>0</v>
      </c>
      <c r="CB24" s="37">
        <f t="shared" si="78"/>
        <v>0</v>
      </c>
      <c r="CC24" s="38"/>
      <c r="CD24" s="39">
        <f t="shared" si="79"/>
        <v>0</v>
      </c>
      <c r="CE24" s="35"/>
      <c r="CF24" s="36"/>
      <c r="CG24" s="40">
        <f t="shared" si="80"/>
        <v>0</v>
      </c>
      <c r="CH24" s="38"/>
      <c r="CI24" s="39">
        <f t="shared" si="81"/>
        <v>0</v>
      </c>
      <c r="CJ24" s="37">
        <f t="shared" si="82"/>
        <v>0</v>
      </c>
      <c r="CK24" s="38"/>
      <c r="CL24" s="39">
        <f t="shared" si="83"/>
        <v>0</v>
      </c>
    </row>
    <row r="25" spans="1:90" s="22" customFormat="1" ht="13.5" x14ac:dyDescent="0.55000000000000004">
      <c r="A25" s="106"/>
      <c r="B25" s="49"/>
      <c r="C25" s="41"/>
      <c r="D25" s="42"/>
      <c r="E25" s="43"/>
      <c r="F25" s="44"/>
      <c r="G25" s="45">
        <f t="shared" si="42"/>
        <v>0</v>
      </c>
      <c r="H25" s="46"/>
      <c r="I25" s="44"/>
      <c r="J25" s="45">
        <f t="shared" si="43"/>
        <v>0</v>
      </c>
      <c r="K25" s="41"/>
      <c r="L25" s="42"/>
      <c r="M25" s="43">
        <f t="shared" si="44"/>
        <v>0</v>
      </c>
      <c r="N25" s="44"/>
      <c r="O25" s="45">
        <f t="shared" si="45"/>
        <v>0</v>
      </c>
      <c r="P25" s="46">
        <f t="shared" si="46"/>
        <v>0</v>
      </c>
      <c r="Q25" s="44"/>
      <c r="R25" s="45">
        <f t="shared" si="47"/>
        <v>0</v>
      </c>
      <c r="S25" s="41"/>
      <c r="T25" s="42"/>
      <c r="U25" s="43">
        <f t="shared" si="48"/>
        <v>0</v>
      </c>
      <c r="V25" s="44"/>
      <c r="W25" s="45">
        <f t="shared" si="49"/>
        <v>0</v>
      </c>
      <c r="X25" s="46">
        <f t="shared" si="50"/>
        <v>0</v>
      </c>
      <c r="Y25" s="44"/>
      <c r="Z25" s="45">
        <f t="shared" si="51"/>
        <v>0</v>
      </c>
      <c r="AA25" s="41"/>
      <c r="AB25" s="42"/>
      <c r="AC25" s="43">
        <f t="shared" si="52"/>
        <v>0</v>
      </c>
      <c r="AD25" s="44"/>
      <c r="AE25" s="45">
        <f t="shared" si="53"/>
        <v>0</v>
      </c>
      <c r="AF25" s="46">
        <f t="shared" si="54"/>
        <v>0</v>
      </c>
      <c r="AG25" s="44"/>
      <c r="AH25" s="45">
        <f t="shared" si="55"/>
        <v>0</v>
      </c>
      <c r="AI25" s="41"/>
      <c r="AJ25" s="42"/>
      <c r="AK25" s="43">
        <f t="shared" si="56"/>
        <v>0</v>
      </c>
      <c r="AL25" s="44"/>
      <c r="AM25" s="45">
        <f t="shared" si="57"/>
        <v>0</v>
      </c>
      <c r="AN25" s="46">
        <f t="shared" si="58"/>
        <v>0</v>
      </c>
      <c r="AO25" s="44"/>
      <c r="AP25" s="45">
        <f t="shared" si="59"/>
        <v>0</v>
      </c>
      <c r="AQ25" s="41"/>
      <c r="AR25" s="42"/>
      <c r="AS25" s="43">
        <f t="shared" si="60"/>
        <v>0</v>
      </c>
      <c r="AT25" s="44"/>
      <c r="AU25" s="45">
        <f t="shared" si="61"/>
        <v>0</v>
      </c>
      <c r="AV25" s="46">
        <f t="shared" si="62"/>
        <v>0</v>
      </c>
      <c r="AW25" s="44"/>
      <c r="AX25" s="45">
        <f t="shared" si="63"/>
        <v>0</v>
      </c>
      <c r="AY25" s="41"/>
      <c r="AZ25" s="42"/>
      <c r="BA25" s="43">
        <f t="shared" si="64"/>
        <v>0</v>
      </c>
      <c r="BB25" s="44"/>
      <c r="BC25" s="45">
        <f t="shared" si="65"/>
        <v>0</v>
      </c>
      <c r="BD25" s="46">
        <f t="shared" si="66"/>
        <v>0</v>
      </c>
      <c r="BE25" s="44"/>
      <c r="BF25" s="45">
        <f t="shared" si="67"/>
        <v>0</v>
      </c>
      <c r="BG25" s="41"/>
      <c r="BH25" s="42"/>
      <c r="BI25" s="43">
        <f t="shared" si="68"/>
        <v>0</v>
      </c>
      <c r="BJ25" s="44"/>
      <c r="BK25" s="45">
        <f t="shared" si="69"/>
        <v>0</v>
      </c>
      <c r="BL25" s="46">
        <f t="shared" si="70"/>
        <v>0</v>
      </c>
      <c r="BM25" s="44"/>
      <c r="BN25" s="45">
        <f t="shared" si="71"/>
        <v>0</v>
      </c>
      <c r="BO25" s="41"/>
      <c r="BP25" s="42"/>
      <c r="BQ25" s="43">
        <f t="shared" si="72"/>
        <v>0</v>
      </c>
      <c r="BR25" s="44"/>
      <c r="BS25" s="45">
        <f t="shared" si="73"/>
        <v>0</v>
      </c>
      <c r="BT25" s="46">
        <f t="shared" si="74"/>
        <v>0</v>
      </c>
      <c r="BU25" s="44"/>
      <c r="BV25" s="45">
        <f t="shared" si="75"/>
        <v>0</v>
      </c>
      <c r="BW25" s="41"/>
      <c r="BX25" s="42"/>
      <c r="BY25" s="43">
        <f t="shared" si="76"/>
        <v>0</v>
      </c>
      <c r="BZ25" s="44"/>
      <c r="CA25" s="45">
        <f t="shared" si="77"/>
        <v>0</v>
      </c>
      <c r="CB25" s="46">
        <f t="shared" si="78"/>
        <v>0</v>
      </c>
      <c r="CC25" s="44"/>
      <c r="CD25" s="45">
        <f t="shared" si="79"/>
        <v>0</v>
      </c>
      <c r="CE25" s="41"/>
      <c r="CF25" s="42"/>
      <c r="CG25" s="43">
        <f t="shared" si="80"/>
        <v>0</v>
      </c>
      <c r="CH25" s="44"/>
      <c r="CI25" s="45">
        <f t="shared" si="81"/>
        <v>0</v>
      </c>
      <c r="CJ25" s="46">
        <f t="shared" si="82"/>
        <v>0</v>
      </c>
      <c r="CK25" s="44"/>
      <c r="CL25" s="45">
        <f t="shared" si="83"/>
        <v>0</v>
      </c>
    </row>
    <row r="26" spans="1:90" s="22" customFormat="1" ht="13.5" x14ac:dyDescent="0.55000000000000004">
      <c r="A26" s="106"/>
      <c r="B26" s="118" t="s">
        <v>11</v>
      </c>
      <c r="C26" s="123">
        <f>SUM(C19:C25)</f>
        <v>0</v>
      </c>
      <c r="D26" s="120">
        <f>SUM(D19:D25)</f>
        <v>0</v>
      </c>
      <c r="E26" s="119">
        <f>SUM(E19:E25)</f>
        <v>0</v>
      </c>
      <c r="F26" s="121"/>
      <c r="G26" s="122">
        <f>SUM(G19:G25)</f>
        <v>0</v>
      </c>
      <c r="H26" s="119">
        <f>SUM(H19:H25)</f>
        <v>0</v>
      </c>
      <c r="I26" s="121"/>
      <c r="J26" s="122">
        <f>SUM(J19:J25)</f>
        <v>0</v>
      </c>
      <c r="K26" s="123">
        <f>SUM(K19:K25)</f>
        <v>50</v>
      </c>
      <c r="L26" s="120">
        <f>SUM(L19:L25)</f>
        <v>0</v>
      </c>
      <c r="M26" s="119">
        <f>SUM(M19:M25)</f>
        <v>50</v>
      </c>
      <c r="N26" s="121"/>
      <c r="O26" s="122">
        <f>SUM(O19:O25)</f>
        <v>9.0909090909090912E-2</v>
      </c>
      <c r="P26" s="119">
        <f>SUM(P19:P25)</f>
        <v>50</v>
      </c>
      <c r="Q26" s="121"/>
      <c r="R26" s="122">
        <f>SUM(R19:R25)</f>
        <v>9.0909090909090912E-2</v>
      </c>
      <c r="S26" s="123">
        <f>SUM(S19:S25)</f>
        <v>0</v>
      </c>
      <c r="T26" s="120">
        <f>SUM(T19:T25)</f>
        <v>0</v>
      </c>
      <c r="U26" s="119">
        <f>SUM(U19:U25)</f>
        <v>50</v>
      </c>
      <c r="V26" s="121"/>
      <c r="W26" s="122">
        <f>SUM(W19:W25)</f>
        <v>7.6923076923076927E-2</v>
      </c>
      <c r="X26" s="119">
        <f>SUM(X19:X25)</f>
        <v>50</v>
      </c>
      <c r="Y26" s="121"/>
      <c r="Z26" s="122">
        <f>SUM(Z19:Z25)</f>
        <v>7.6923076923076927E-2</v>
      </c>
      <c r="AA26" s="123">
        <f>SUM(AA19:AA25)</f>
        <v>450</v>
      </c>
      <c r="AB26" s="120">
        <f>SUM(AB19:AB25)</f>
        <v>0</v>
      </c>
      <c r="AC26" s="119">
        <f>SUM(AC19:AC25)</f>
        <v>500</v>
      </c>
      <c r="AD26" s="121"/>
      <c r="AE26" s="122">
        <f>SUM(AE19:AE25)</f>
        <v>7.6923076923076927E-2</v>
      </c>
      <c r="AF26" s="119">
        <f>SUM(AF19:AF25)</f>
        <v>500</v>
      </c>
      <c r="AG26" s="121"/>
      <c r="AH26" s="122">
        <f>SUM(AH19:AH25)</f>
        <v>7.6923076923076927E-2</v>
      </c>
      <c r="AI26" s="123">
        <f>SUM(AI19:AI25)</f>
        <v>2000</v>
      </c>
      <c r="AJ26" s="120">
        <f>SUM(AJ19:AJ25)</f>
        <v>0</v>
      </c>
      <c r="AK26" s="119">
        <f>SUM(AK19:AK25)</f>
        <v>2500</v>
      </c>
      <c r="AL26" s="121"/>
      <c r="AM26" s="122">
        <f>SUM(AM19:AM25)</f>
        <v>0.38461538461538464</v>
      </c>
      <c r="AN26" s="119">
        <f>SUM(AN19:AN25)</f>
        <v>2500</v>
      </c>
      <c r="AO26" s="121"/>
      <c r="AP26" s="122">
        <f>SUM(AP19:AP25)</f>
        <v>0.38461538461538464</v>
      </c>
      <c r="AQ26" s="123">
        <f>SUM(AQ19:AQ25)</f>
        <v>0</v>
      </c>
      <c r="AR26" s="120">
        <f>SUM(AR19:AR25)</f>
        <v>0</v>
      </c>
      <c r="AS26" s="119">
        <f>SUM(AS19:AS25)</f>
        <v>2500</v>
      </c>
      <c r="AT26" s="121"/>
      <c r="AU26" s="122">
        <f>SUM(AU19:AU25)</f>
        <v>0.38461538461538464</v>
      </c>
      <c r="AV26" s="119">
        <f>SUM(AV19:AV25)</f>
        <v>2500</v>
      </c>
      <c r="AW26" s="121"/>
      <c r="AX26" s="122">
        <f>SUM(AX19:AX25)</f>
        <v>0.3571428571428571</v>
      </c>
      <c r="AY26" s="123">
        <f>SUM(AY19:AY25)</f>
        <v>0</v>
      </c>
      <c r="AZ26" s="120">
        <f>SUM(AZ19:AZ25)</f>
        <v>0</v>
      </c>
      <c r="BA26" s="119">
        <f>SUM(BA19:BA25)</f>
        <v>2500</v>
      </c>
      <c r="BB26" s="121"/>
      <c r="BC26" s="122">
        <f>SUM(BC19:BC25)</f>
        <v>0.33333333333333331</v>
      </c>
      <c r="BD26" s="119">
        <f>SUM(BD19:BD25)</f>
        <v>2500</v>
      </c>
      <c r="BE26" s="121"/>
      <c r="BF26" s="122">
        <f>SUM(BF19:BF25)</f>
        <v>0.3125</v>
      </c>
      <c r="BG26" s="123">
        <f>SUM(BG19:BG25)</f>
        <v>0</v>
      </c>
      <c r="BH26" s="120">
        <f>SUM(BH19:BH25)</f>
        <v>0</v>
      </c>
      <c r="BI26" s="119">
        <f>SUM(BI19:BI25)</f>
        <v>2500</v>
      </c>
      <c r="BJ26" s="121"/>
      <c r="BK26" s="122">
        <f>SUM(BK19:BK25)</f>
        <v>0.33333333333333331</v>
      </c>
      <c r="BL26" s="119">
        <f>SUM(BL19:BL25)</f>
        <v>2500</v>
      </c>
      <c r="BM26" s="121"/>
      <c r="BN26" s="122">
        <f>SUM(BN19:BN25)</f>
        <v>0.29411764705882354</v>
      </c>
      <c r="BO26" s="123">
        <f>SUM(BO19:BO25)</f>
        <v>0</v>
      </c>
      <c r="BP26" s="120">
        <f>SUM(BP19:BP25)</f>
        <v>0</v>
      </c>
      <c r="BQ26" s="119">
        <f>SUM(BQ19:BQ25)</f>
        <v>2500</v>
      </c>
      <c r="BR26" s="121"/>
      <c r="BS26" s="122">
        <f>SUM(BS19:BS25)</f>
        <v>0.29411764705882354</v>
      </c>
      <c r="BT26" s="119">
        <f>SUM(BT19:BT25)</f>
        <v>2500</v>
      </c>
      <c r="BU26" s="121"/>
      <c r="BV26" s="122">
        <f>SUM(BV19:BV25)</f>
        <v>0.26315789473684209</v>
      </c>
      <c r="BW26" s="123">
        <f>SUM(BW19:BW25)</f>
        <v>0</v>
      </c>
      <c r="BX26" s="120">
        <f>SUM(BX19:BX25)</f>
        <v>0</v>
      </c>
      <c r="BY26" s="119">
        <f>SUM(BY19:BY25)</f>
        <v>2500</v>
      </c>
      <c r="BZ26" s="121"/>
      <c r="CA26" s="122">
        <f>SUM(CA19:CA25)</f>
        <v>0.29411764705882354</v>
      </c>
      <c r="CB26" s="119">
        <f>SUM(CB19:CB25)</f>
        <v>2500</v>
      </c>
      <c r="CC26" s="121"/>
      <c r="CD26" s="122">
        <f>SUM(CD19:CD25)</f>
        <v>0.25</v>
      </c>
      <c r="CE26" s="123">
        <f>SUM(CE19:CE25)</f>
        <v>-150</v>
      </c>
      <c r="CF26" s="125">
        <f>SUM(CF19:CF25)</f>
        <v>0</v>
      </c>
      <c r="CG26" s="119">
        <f>SUM(CG19:CG25)</f>
        <v>2350</v>
      </c>
      <c r="CH26" s="121"/>
      <c r="CI26" s="122">
        <f>SUM(CI19:CI25)</f>
        <v>0.22380952380952379</v>
      </c>
      <c r="CJ26" s="119">
        <f>SUM(CJ19:CJ25)</f>
        <v>2350</v>
      </c>
      <c r="CK26" s="121"/>
      <c r="CL26" s="122">
        <f>SUM(CL19:CL25)</f>
        <v>0.19583333333333333</v>
      </c>
    </row>
    <row r="27" spans="1:90" s="22" customFormat="1" ht="13.5" x14ac:dyDescent="0.55000000000000004">
      <c r="A27" s="106"/>
      <c r="B27" s="56"/>
      <c r="C27" s="64"/>
      <c r="D27" s="59"/>
      <c r="E27" s="63"/>
      <c r="F27" s="61"/>
      <c r="G27" s="62">
        <f>E27/E$42</f>
        <v>0</v>
      </c>
      <c r="H27" s="63"/>
      <c r="I27" s="61"/>
      <c r="J27" s="62">
        <f>H27/H$42</f>
        <v>0</v>
      </c>
      <c r="K27" s="64"/>
      <c r="L27" s="59"/>
      <c r="M27" s="63">
        <f>SUM(E27+K27)</f>
        <v>0</v>
      </c>
      <c r="N27" s="61"/>
      <c r="O27" s="62">
        <f>M27/M$42</f>
        <v>0</v>
      </c>
      <c r="P27" s="63">
        <f>SUM(H27+K27+L27)</f>
        <v>0</v>
      </c>
      <c r="Q27" s="61"/>
      <c r="R27" s="62">
        <f>P27/P$42</f>
        <v>0</v>
      </c>
      <c r="S27" s="64"/>
      <c r="T27" s="59"/>
      <c r="U27" s="63">
        <f>SUM(M27+S27)</f>
        <v>0</v>
      </c>
      <c r="V27" s="61"/>
      <c r="W27" s="62">
        <f>U27/U$42</f>
        <v>0</v>
      </c>
      <c r="X27" s="63">
        <f>SUM(P27+S27+T27)</f>
        <v>0</v>
      </c>
      <c r="Y27" s="61"/>
      <c r="Z27" s="62">
        <f>X27/X$42</f>
        <v>0</v>
      </c>
      <c r="AA27" s="64"/>
      <c r="AB27" s="59"/>
      <c r="AC27" s="63">
        <f>SUM(U27+AA27)</f>
        <v>0</v>
      </c>
      <c r="AD27" s="61"/>
      <c r="AE27" s="62">
        <f>AC27/AC$42</f>
        <v>0</v>
      </c>
      <c r="AF27" s="63">
        <f>SUM(X27+AA27+AB27)</f>
        <v>0</v>
      </c>
      <c r="AG27" s="61"/>
      <c r="AH27" s="62">
        <f>AF27/AF$42</f>
        <v>0</v>
      </c>
      <c r="AI27" s="64"/>
      <c r="AJ27" s="59"/>
      <c r="AK27" s="63">
        <f>SUM(AC27+AI27)</f>
        <v>0</v>
      </c>
      <c r="AL27" s="61"/>
      <c r="AM27" s="62">
        <f>AK27/AK$42</f>
        <v>0</v>
      </c>
      <c r="AN27" s="63">
        <f>SUM(AF27+AI27+AJ27)</f>
        <v>0</v>
      </c>
      <c r="AO27" s="61"/>
      <c r="AP27" s="62">
        <f>AN27/AN$42</f>
        <v>0</v>
      </c>
      <c r="AQ27" s="64"/>
      <c r="AR27" s="59"/>
      <c r="AS27" s="63">
        <f>SUM(AK27+AQ27)</f>
        <v>0</v>
      </c>
      <c r="AT27" s="61"/>
      <c r="AU27" s="62">
        <f>AS27/AS$42</f>
        <v>0</v>
      </c>
      <c r="AV27" s="63">
        <f>SUM(AN27+AQ27+AR27)</f>
        <v>0</v>
      </c>
      <c r="AW27" s="61"/>
      <c r="AX27" s="62">
        <f>AV27/AV$42</f>
        <v>0</v>
      </c>
      <c r="AY27" s="64"/>
      <c r="AZ27" s="59"/>
      <c r="BA27" s="63">
        <f>SUM(AS27+AY27)</f>
        <v>0</v>
      </c>
      <c r="BB27" s="61"/>
      <c r="BC27" s="62">
        <f>BA27/BA$42</f>
        <v>0</v>
      </c>
      <c r="BD27" s="63">
        <f>SUM(AV27+AY27+AZ27)</f>
        <v>0</v>
      </c>
      <c r="BE27" s="61"/>
      <c r="BF27" s="62">
        <f>BD27/BD$42</f>
        <v>0</v>
      </c>
      <c r="BG27" s="64"/>
      <c r="BH27" s="59"/>
      <c r="BI27" s="63">
        <f>SUM(BA27+BG27)</f>
        <v>0</v>
      </c>
      <c r="BJ27" s="61"/>
      <c r="BK27" s="62">
        <f>BI27/BI$42</f>
        <v>0</v>
      </c>
      <c r="BL27" s="63">
        <f>SUM(BD27+BG27+BH27)</f>
        <v>0</v>
      </c>
      <c r="BM27" s="61"/>
      <c r="BN27" s="62">
        <f>BL27/BL$42</f>
        <v>0</v>
      </c>
      <c r="BO27" s="64"/>
      <c r="BP27" s="59"/>
      <c r="BQ27" s="63">
        <f>SUM(BI27+BO27)</f>
        <v>0</v>
      </c>
      <c r="BR27" s="61"/>
      <c r="BS27" s="62">
        <f>BQ27/BQ$42</f>
        <v>0</v>
      </c>
      <c r="BT27" s="63">
        <f>SUM(BL27+BO27+BP27)</f>
        <v>0</v>
      </c>
      <c r="BU27" s="61"/>
      <c r="BV27" s="62">
        <f>BT27/BT$42</f>
        <v>0</v>
      </c>
      <c r="BW27" s="64"/>
      <c r="BX27" s="59"/>
      <c r="BY27" s="63">
        <f>SUM(BQ27+BW27)</f>
        <v>0</v>
      </c>
      <c r="BZ27" s="61"/>
      <c r="CA27" s="62">
        <f>BY27/BY$42</f>
        <v>0</v>
      </c>
      <c r="CB27" s="63">
        <f>SUM(BT27+BW27+BX27)</f>
        <v>0</v>
      </c>
      <c r="CC27" s="61"/>
      <c r="CD27" s="62">
        <f>CB27/CB$42</f>
        <v>0</v>
      </c>
      <c r="CE27" s="64"/>
      <c r="CF27" s="59"/>
      <c r="CG27" s="63">
        <f>SUM(BY27+CE27)</f>
        <v>0</v>
      </c>
      <c r="CH27" s="61"/>
      <c r="CI27" s="62">
        <f>CG27/CG$42</f>
        <v>0</v>
      </c>
      <c r="CJ27" s="63">
        <f>SUM(CB27+CE27+CF27)</f>
        <v>0</v>
      </c>
      <c r="CK27" s="61"/>
      <c r="CL27" s="62">
        <f>CJ27/CJ$42</f>
        <v>0</v>
      </c>
    </row>
    <row r="28" spans="1:90" s="22" customFormat="1" ht="13.5" x14ac:dyDescent="0.55000000000000004">
      <c r="A28" s="106"/>
      <c r="B28" s="48" t="s">
        <v>36</v>
      </c>
      <c r="C28" s="35"/>
      <c r="D28" s="36"/>
      <c r="E28" s="40"/>
      <c r="F28" s="38"/>
      <c r="G28" s="39">
        <f>E28/E$42</f>
        <v>0</v>
      </c>
      <c r="H28" s="37"/>
      <c r="I28" s="38"/>
      <c r="J28" s="39">
        <f>H28/H$42</f>
        <v>0</v>
      </c>
      <c r="K28" s="35"/>
      <c r="L28" s="36"/>
      <c r="M28" s="40">
        <f>SUM(E28+K28)</f>
        <v>0</v>
      </c>
      <c r="N28" s="38"/>
      <c r="O28" s="39">
        <f>M28/M$42</f>
        <v>0</v>
      </c>
      <c r="P28" s="37">
        <f>SUM(H28+K28+L28)</f>
        <v>0</v>
      </c>
      <c r="Q28" s="38"/>
      <c r="R28" s="39">
        <f>P28/P$42</f>
        <v>0</v>
      </c>
      <c r="S28" s="35"/>
      <c r="T28" s="36"/>
      <c r="U28" s="40">
        <f>SUM(M28+S28)</f>
        <v>0</v>
      </c>
      <c r="V28" s="38"/>
      <c r="W28" s="39">
        <f>U28/U$42</f>
        <v>0</v>
      </c>
      <c r="X28" s="37">
        <f>SUM(P28+S28+T28)</f>
        <v>0</v>
      </c>
      <c r="Y28" s="38"/>
      <c r="Z28" s="39">
        <f>X28/X$42</f>
        <v>0</v>
      </c>
      <c r="AA28" s="35"/>
      <c r="AB28" s="36"/>
      <c r="AC28" s="40">
        <f>SUM(U28+AA28)</f>
        <v>0</v>
      </c>
      <c r="AD28" s="38"/>
      <c r="AE28" s="39">
        <f>AC28/AC$42</f>
        <v>0</v>
      </c>
      <c r="AF28" s="37">
        <f>SUM(X28+AA28+AB28)</f>
        <v>0</v>
      </c>
      <c r="AG28" s="38"/>
      <c r="AH28" s="39">
        <f>AF28/AF$42</f>
        <v>0</v>
      </c>
      <c r="AI28" s="35"/>
      <c r="AJ28" s="36"/>
      <c r="AK28" s="40">
        <f>SUM(AC28+AI28)</f>
        <v>0</v>
      </c>
      <c r="AL28" s="38"/>
      <c r="AM28" s="39">
        <f>AK28/AK$42</f>
        <v>0</v>
      </c>
      <c r="AN28" s="37">
        <f>SUM(AF28+AI28+AJ28)</f>
        <v>0</v>
      </c>
      <c r="AO28" s="38"/>
      <c r="AP28" s="39">
        <f>AN28/AN$42</f>
        <v>0</v>
      </c>
      <c r="AQ28" s="35"/>
      <c r="AR28" s="36"/>
      <c r="AS28" s="40">
        <f>SUM(AK28+AQ28)</f>
        <v>0</v>
      </c>
      <c r="AT28" s="38"/>
      <c r="AU28" s="39">
        <f>AS28/AS$42</f>
        <v>0</v>
      </c>
      <c r="AV28" s="37">
        <f>SUM(AN28+AQ28+AR28)</f>
        <v>0</v>
      </c>
      <c r="AW28" s="38"/>
      <c r="AX28" s="39">
        <f>AV28/AV$42</f>
        <v>0</v>
      </c>
      <c r="AY28" s="35"/>
      <c r="AZ28" s="36"/>
      <c r="BA28" s="40">
        <f>SUM(AS28+AY28)</f>
        <v>0</v>
      </c>
      <c r="BB28" s="38"/>
      <c r="BC28" s="39">
        <f>BA28/BA$42</f>
        <v>0</v>
      </c>
      <c r="BD28" s="37">
        <f>SUM(AV28+AY28+AZ28)</f>
        <v>0</v>
      </c>
      <c r="BE28" s="38"/>
      <c r="BF28" s="39">
        <f>BD28/BD$42</f>
        <v>0</v>
      </c>
      <c r="BG28" s="35"/>
      <c r="BH28" s="36"/>
      <c r="BI28" s="40">
        <f>SUM(BA28+BG28)</f>
        <v>0</v>
      </c>
      <c r="BJ28" s="38"/>
      <c r="BK28" s="39">
        <f>BI28/BI$42</f>
        <v>0</v>
      </c>
      <c r="BL28" s="37">
        <f>SUM(BD28+BG28+BH28)</f>
        <v>0</v>
      </c>
      <c r="BM28" s="38"/>
      <c r="BN28" s="39">
        <f>BL28/BL$42</f>
        <v>0</v>
      </c>
      <c r="BO28" s="35"/>
      <c r="BP28" s="36"/>
      <c r="BQ28" s="40">
        <f>SUM(BI28+BO28)</f>
        <v>0</v>
      </c>
      <c r="BR28" s="38"/>
      <c r="BS28" s="39">
        <f>BQ28/BQ$42</f>
        <v>0</v>
      </c>
      <c r="BT28" s="37">
        <f>SUM(BL28+BO28+BP28)</f>
        <v>0</v>
      </c>
      <c r="BU28" s="38"/>
      <c r="BV28" s="39">
        <f>BT28/BT$42</f>
        <v>0</v>
      </c>
      <c r="BW28" s="35"/>
      <c r="BX28" s="36"/>
      <c r="BY28" s="40">
        <f>SUM(BQ28+BW28)</f>
        <v>0</v>
      </c>
      <c r="BZ28" s="38"/>
      <c r="CA28" s="39">
        <f>BY28/BY$42</f>
        <v>0</v>
      </c>
      <c r="CB28" s="37">
        <f>SUM(BT28+BW28+BX28)</f>
        <v>0</v>
      </c>
      <c r="CC28" s="38"/>
      <c r="CD28" s="39">
        <f>CB28/CB$42</f>
        <v>0</v>
      </c>
      <c r="CE28" s="35"/>
      <c r="CF28" s="36"/>
      <c r="CG28" s="40">
        <f>SUM(BY28+CE28)</f>
        <v>0</v>
      </c>
      <c r="CH28" s="38"/>
      <c r="CI28" s="39">
        <f>CG28/CG$42</f>
        <v>0</v>
      </c>
      <c r="CJ28" s="37">
        <f>SUM(CB28+CE28+CF28)</f>
        <v>0</v>
      </c>
      <c r="CK28" s="38"/>
      <c r="CL28" s="39">
        <f>CJ28/CJ$42</f>
        <v>0</v>
      </c>
    </row>
    <row r="29" spans="1:90" s="22" customFormat="1" ht="13.5" x14ac:dyDescent="0.55000000000000004">
      <c r="A29" s="106"/>
      <c r="B29" s="48" t="s">
        <v>37</v>
      </c>
      <c r="C29" s="35"/>
      <c r="D29" s="36"/>
      <c r="E29" s="40"/>
      <c r="F29" s="38"/>
      <c r="G29" s="39">
        <f>E29/E$42</f>
        <v>0</v>
      </c>
      <c r="H29" s="37"/>
      <c r="I29" s="38"/>
      <c r="J29" s="39">
        <f>H29/H$42</f>
        <v>0</v>
      </c>
      <c r="K29" s="35"/>
      <c r="L29" s="36"/>
      <c r="M29" s="40">
        <f>SUM(E29+K29)</f>
        <v>0</v>
      </c>
      <c r="N29" s="38"/>
      <c r="O29" s="39">
        <f>M29/M$42</f>
        <v>0</v>
      </c>
      <c r="P29" s="37">
        <f>SUM(H29+K29+L29)</f>
        <v>0</v>
      </c>
      <c r="Q29" s="38"/>
      <c r="R29" s="39">
        <f>P29/P$42</f>
        <v>0</v>
      </c>
      <c r="S29" s="35"/>
      <c r="T29" s="36"/>
      <c r="U29" s="40">
        <f>SUM(M29+S29)</f>
        <v>0</v>
      </c>
      <c r="V29" s="38"/>
      <c r="W29" s="39">
        <f>U29/U$42</f>
        <v>0</v>
      </c>
      <c r="X29" s="37">
        <f>SUM(P29+S29+T29)</f>
        <v>0</v>
      </c>
      <c r="Y29" s="38"/>
      <c r="Z29" s="39">
        <f>X29/X$42</f>
        <v>0</v>
      </c>
      <c r="AA29" s="35"/>
      <c r="AB29" s="36"/>
      <c r="AC29" s="40">
        <f>SUM(U29+AA29)</f>
        <v>0</v>
      </c>
      <c r="AD29" s="38"/>
      <c r="AE29" s="39">
        <f>AC29/AC$42</f>
        <v>0</v>
      </c>
      <c r="AF29" s="37">
        <f>SUM(X29+AA29+AB29)</f>
        <v>0</v>
      </c>
      <c r="AG29" s="38"/>
      <c r="AH29" s="39">
        <f>AF29/AF$42</f>
        <v>0</v>
      </c>
      <c r="AI29" s="35"/>
      <c r="AJ29" s="36"/>
      <c r="AK29" s="40">
        <f>SUM(AC29+AI29)</f>
        <v>0</v>
      </c>
      <c r="AL29" s="38"/>
      <c r="AM29" s="39">
        <f>AK29/AK$42</f>
        <v>0</v>
      </c>
      <c r="AN29" s="37">
        <f>SUM(AF29+AI29+AJ29)</f>
        <v>0</v>
      </c>
      <c r="AO29" s="38"/>
      <c r="AP29" s="39">
        <f>AN29/AN$42</f>
        <v>0</v>
      </c>
      <c r="AQ29" s="35"/>
      <c r="AR29" s="36"/>
      <c r="AS29" s="40">
        <f>SUM(AK29+AQ29)</f>
        <v>0</v>
      </c>
      <c r="AT29" s="38"/>
      <c r="AU29" s="39">
        <f>AS29/AS$42</f>
        <v>0</v>
      </c>
      <c r="AV29" s="37">
        <f>SUM(AN29+AQ29+AR29)</f>
        <v>0</v>
      </c>
      <c r="AW29" s="38"/>
      <c r="AX29" s="39">
        <f>AV29/AV$42</f>
        <v>0</v>
      </c>
      <c r="AY29" s="35"/>
      <c r="AZ29" s="36"/>
      <c r="BA29" s="40">
        <f>SUM(AS29+AY29)</f>
        <v>0</v>
      </c>
      <c r="BB29" s="38"/>
      <c r="BC29" s="39">
        <f>BA29/BA$42</f>
        <v>0</v>
      </c>
      <c r="BD29" s="37">
        <f>SUM(AV29+AY29+AZ29)</f>
        <v>0</v>
      </c>
      <c r="BE29" s="38"/>
      <c r="BF29" s="39">
        <f>BD29/BD$42</f>
        <v>0</v>
      </c>
      <c r="BG29" s="35"/>
      <c r="BH29" s="36"/>
      <c r="BI29" s="40">
        <f>SUM(BA29+BG29)</f>
        <v>0</v>
      </c>
      <c r="BJ29" s="38"/>
      <c r="BK29" s="39">
        <f>BI29/BI$42</f>
        <v>0</v>
      </c>
      <c r="BL29" s="37">
        <f>SUM(BD29+BG29+BH29)</f>
        <v>0</v>
      </c>
      <c r="BM29" s="38"/>
      <c r="BN29" s="39">
        <f>BL29/BL$42</f>
        <v>0</v>
      </c>
      <c r="BO29" s="35"/>
      <c r="BP29" s="36"/>
      <c r="BQ29" s="40">
        <f>SUM(BI29+BO29)</f>
        <v>0</v>
      </c>
      <c r="BR29" s="38"/>
      <c r="BS29" s="39">
        <f>BQ29/BQ$42</f>
        <v>0</v>
      </c>
      <c r="BT29" s="37">
        <f>SUM(BL29+BO29+BP29)</f>
        <v>0</v>
      </c>
      <c r="BU29" s="38"/>
      <c r="BV29" s="39">
        <f>BT29/BT$42</f>
        <v>0</v>
      </c>
      <c r="BW29" s="35"/>
      <c r="BX29" s="36"/>
      <c r="BY29" s="40">
        <f>SUM(BQ29+BW29)</f>
        <v>0</v>
      </c>
      <c r="BZ29" s="38"/>
      <c r="CA29" s="39">
        <f>BY29/BY$42</f>
        <v>0</v>
      </c>
      <c r="CB29" s="37">
        <f>SUM(BT29+BW29+BX29)</f>
        <v>0</v>
      </c>
      <c r="CC29" s="38"/>
      <c r="CD29" s="39">
        <f>CB29/CB$42</f>
        <v>0</v>
      </c>
      <c r="CE29" s="35"/>
      <c r="CF29" s="36"/>
      <c r="CG29" s="40">
        <f>SUM(BY29+CE29)</f>
        <v>0</v>
      </c>
      <c r="CH29" s="38"/>
      <c r="CI29" s="39">
        <f>CG29/CG$42</f>
        <v>0</v>
      </c>
      <c r="CJ29" s="37">
        <f>SUM(CB29+CE29+CF29)</f>
        <v>0</v>
      </c>
      <c r="CK29" s="38"/>
      <c r="CL29" s="39">
        <f>CJ29/CJ$42</f>
        <v>0</v>
      </c>
    </row>
    <row r="30" spans="1:90" s="22" customFormat="1" ht="13.5" x14ac:dyDescent="0.55000000000000004">
      <c r="A30" s="106"/>
      <c r="B30" s="48" t="s">
        <v>38</v>
      </c>
      <c r="C30" s="35"/>
      <c r="D30" s="36"/>
      <c r="E30" s="40"/>
      <c r="F30" s="38"/>
      <c r="G30" s="39">
        <f>E30/E$42</f>
        <v>0</v>
      </c>
      <c r="H30" s="37"/>
      <c r="I30" s="38"/>
      <c r="J30" s="39">
        <f>H30/H$42</f>
        <v>0</v>
      </c>
      <c r="K30" s="35"/>
      <c r="L30" s="36"/>
      <c r="M30" s="40">
        <f>SUM(E30+K30)</f>
        <v>0</v>
      </c>
      <c r="N30" s="38"/>
      <c r="O30" s="39">
        <f>M30/M$42</f>
        <v>0</v>
      </c>
      <c r="P30" s="37">
        <f>SUM(H30+K30+L30)</f>
        <v>0</v>
      </c>
      <c r="Q30" s="38"/>
      <c r="R30" s="39">
        <f>P30/P$42</f>
        <v>0</v>
      </c>
      <c r="S30" s="35"/>
      <c r="T30" s="36"/>
      <c r="U30" s="40">
        <f>SUM(M30+S30)</f>
        <v>0</v>
      </c>
      <c r="V30" s="38"/>
      <c r="W30" s="39">
        <f>U30/U$42</f>
        <v>0</v>
      </c>
      <c r="X30" s="37">
        <f>SUM(P30+S30+T30)</f>
        <v>0</v>
      </c>
      <c r="Y30" s="38"/>
      <c r="Z30" s="39">
        <f>X30/X$42</f>
        <v>0</v>
      </c>
      <c r="AA30" s="35"/>
      <c r="AB30" s="36"/>
      <c r="AC30" s="40">
        <f>SUM(U30+AA30)</f>
        <v>0</v>
      </c>
      <c r="AD30" s="38"/>
      <c r="AE30" s="39">
        <f>AC30/AC$42</f>
        <v>0</v>
      </c>
      <c r="AF30" s="37">
        <f>SUM(X30+AA30+AB30)</f>
        <v>0</v>
      </c>
      <c r="AG30" s="38"/>
      <c r="AH30" s="39">
        <f>AF30/AF$42</f>
        <v>0</v>
      </c>
      <c r="AI30" s="35"/>
      <c r="AJ30" s="36"/>
      <c r="AK30" s="40">
        <f>SUM(AC30+AI30)</f>
        <v>0</v>
      </c>
      <c r="AL30" s="38"/>
      <c r="AM30" s="39">
        <f>AK30/AK$42</f>
        <v>0</v>
      </c>
      <c r="AN30" s="37">
        <f>SUM(AF30+AI30+AJ30)</f>
        <v>0</v>
      </c>
      <c r="AO30" s="38"/>
      <c r="AP30" s="39">
        <f>AN30/AN$42</f>
        <v>0</v>
      </c>
      <c r="AQ30" s="35"/>
      <c r="AR30" s="36"/>
      <c r="AS30" s="40">
        <f>SUM(AK30+AQ30)</f>
        <v>0</v>
      </c>
      <c r="AT30" s="38"/>
      <c r="AU30" s="39">
        <f>AS30/AS$42</f>
        <v>0</v>
      </c>
      <c r="AV30" s="37">
        <f>SUM(AN30+AQ30+AR30)</f>
        <v>0</v>
      </c>
      <c r="AW30" s="38"/>
      <c r="AX30" s="39">
        <f>AV30/AV$42</f>
        <v>0</v>
      </c>
      <c r="AY30" s="35"/>
      <c r="AZ30" s="36"/>
      <c r="BA30" s="40">
        <f>SUM(AS30+AY30)</f>
        <v>0</v>
      </c>
      <c r="BB30" s="38"/>
      <c r="BC30" s="39">
        <f>BA30/BA$42</f>
        <v>0</v>
      </c>
      <c r="BD30" s="37">
        <f>SUM(AV30+AY30+AZ30)</f>
        <v>0</v>
      </c>
      <c r="BE30" s="38"/>
      <c r="BF30" s="39">
        <f>BD30/BD$42</f>
        <v>0</v>
      </c>
      <c r="BG30" s="35"/>
      <c r="BH30" s="36"/>
      <c r="BI30" s="40">
        <f>SUM(BA30+BG30)</f>
        <v>0</v>
      </c>
      <c r="BJ30" s="38"/>
      <c r="BK30" s="39">
        <f>BI30/BI$42</f>
        <v>0</v>
      </c>
      <c r="BL30" s="37">
        <f>SUM(BD30+BG30+BH30)</f>
        <v>0</v>
      </c>
      <c r="BM30" s="38"/>
      <c r="BN30" s="39">
        <f>BL30/BL$42</f>
        <v>0</v>
      </c>
      <c r="BO30" s="35"/>
      <c r="BP30" s="36"/>
      <c r="BQ30" s="40">
        <f>SUM(BI30+BO30)</f>
        <v>0</v>
      </c>
      <c r="BR30" s="38"/>
      <c r="BS30" s="39">
        <f>BQ30/BQ$42</f>
        <v>0</v>
      </c>
      <c r="BT30" s="37">
        <f>SUM(BL30+BO30+BP30)</f>
        <v>0</v>
      </c>
      <c r="BU30" s="38"/>
      <c r="BV30" s="39">
        <f>BT30/BT$42</f>
        <v>0</v>
      </c>
      <c r="BW30" s="35"/>
      <c r="BX30" s="36"/>
      <c r="BY30" s="40">
        <f>SUM(BQ30+BW30)</f>
        <v>0</v>
      </c>
      <c r="BZ30" s="38"/>
      <c r="CA30" s="39">
        <f>BY30/BY$42</f>
        <v>0</v>
      </c>
      <c r="CB30" s="37">
        <f>SUM(BT30+BW30+BX30)</f>
        <v>0</v>
      </c>
      <c r="CC30" s="38"/>
      <c r="CD30" s="39">
        <f>CB30/CB$42</f>
        <v>0</v>
      </c>
      <c r="CE30" s="35"/>
      <c r="CF30" s="36"/>
      <c r="CG30" s="40">
        <f>SUM(BY30+CE30)</f>
        <v>0</v>
      </c>
      <c r="CH30" s="38"/>
      <c r="CI30" s="39">
        <f>CG30/CG$42</f>
        <v>0</v>
      </c>
      <c r="CJ30" s="37">
        <f>SUM(CB30+CE30+CF30)</f>
        <v>0</v>
      </c>
      <c r="CK30" s="38"/>
      <c r="CL30" s="39">
        <f>CJ30/CJ$42</f>
        <v>0</v>
      </c>
    </row>
    <row r="31" spans="1:90" s="22" customFormat="1" ht="13.5" x14ac:dyDescent="0.55000000000000004">
      <c r="A31" s="106"/>
      <c r="B31" s="49"/>
      <c r="C31" s="41"/>
      <c r="D31" s="42"/>
      <c r="E31" s="43"/>
      <c r="F31" s="44"/>
      <c r="G31" s="45">
        <f>E31/E$42</f>
        <v>0</v>
      </c>
      <c r="H31" s="46"/>
      <c r="I31" s="44"/>
      <c r="J31" s="45">
        <f>H31/H$42</f>
        <v>0</v>
      </c>
      <c r="K31" s="41"/>
      <c r="L31" s="42"/>
      <c r="M31" s="43">
        <f>SUM(E31+K31)</f>
        <v>0</v>
      </c>
      <c r="N31" s="44"/>
      <c r="O31" s="45">
        <f>M31/M$42</f>
        <v>0</v>
      </c>
      <c r="P31" s="46">
        <f>SUM(H31+K31+L31)</f>
        <v>0</v>
      </c>
      <c r="Q31" s="44"/>
      <c r="R31" s="45">
        <f>P31/P$42</f>
        <v>0</v>
      </c>
      <c r="S31" s="41"/>
      <c r="T31" s="42"/>
      <c r="U31" s="43">
        <f>SUM(M31+S31)</f>
        <v>0</v>
      </c>
      <c r="V31" s="44"/>
      <c r="W31" s="45">
        <f>U31/U$42</f>
        <v>0</v>
      </c>
      <c r="X31" s="46">
        <f>SUM(P31+S31+T31)</f>
        <v>0</v>
      </c>
      <c r="Y31" s="44"/>
      <c r="Z31" s="45">
        <f>X31/X$42</f>
        <v>0</v>
      </c>
      <c r="AA31" s="41"/>
      <c r="AB31" s="42"/>
      <c r="AC31" s="43">
        <f>SUM(U31+AA31)</f>
        <v>0</v>
      </c>
      <c r="AD31" s="44"/>
      <c r="AE31" s="45">
        <f>AC31/AC$42</f>
        <v>0</v>
      </c>
      <c r="AF31" s="46">
        <f>SUM(X31+AA31+AB31)</f>
        <v>0</v>
      </c>
      <c r="AG31" s="44"/>
      <c r="AH31" s="45">
        <f>AF31/AF$42</f>
        <v>0</v>
      </c>
      <c r="AI31" s="41"/>
      <c r="AJ31" s="42"/>
      <c r="AK31" s="43">
        <f>SUM(AC31+AI31)</f>
        <v>0</v>
      </c>
      <c r="AL31" s="44"/>
      <c r="AM31" s="45">
        <f>AK31/AK$42</f>
        <v>0</v>
      </c>
      <c r="AN31" s="46">
        <f>SUM(AF31+AI31+AJ31)</f>
        <v>0</v>
      </c>
      <c r="AO31" s="44"/>
      <c r="AP31" s="45">
        <f>AN31/AN$42</f>
        <v>0</v>
      </c>
      <c r="AQ31" s="41"/>
      <c r="AR31" s="42"/>
      <c r="AS31" s="43">
        <f>SUM(AK31+AQ31)</f>
        <v>0</v>
      </c>
      <c r="AT31" s="44"/>
      <c r="AU31" s="45">
        <f>AS31/AS$42</f>
        <v>0</v>
      </c>
      <c r="AV31" s="46">
        <f>SUM(AN31+AQ31+AR31)</f>
        <v>0</v>
      </c>
      <c r="AW31" s="44"/>
      <c r="AX31" s="45">
        <f>AV31/AV$42</f>
        <v>0</v>
      </c>
      <c r="AY31" s="41"/>
      <c r="AZ31" s="42"/>
      <c r="BA31" s="43">
        <f>SUM(AS31+AY31)</f>
        <v>0</v>
      </c>
      <c r="BB31" s="44"/>
      <c r="BC31" s="45">
        <f>BA31/BA$42</f>
        <v>0</v>
      </c>
      <c r="BD31" s="46">
        <f>SUM(AV31+AY31+AZ31)</f>
        <v>0</v>
      </c>
      <c r="BE31" s="44"/>
      <c r="BF31" s="45">
        <f>BD31/BD$42</f>
        <v>0</v>
      </c>
      <c r="BG31" s="41"/>
      <c r="BH31" s="42"/>
      <c r="BI31" s="43">
        <f>SUM(BA31+BG31)</f>
        <v>0</v>
      </c>
      <c r="BJ31" s="44"/>
      <c r="BK31" s="45">
        <f>BI31/BI$42</f>
        <v>0</v>
      </c>
      <c r="BL31" s="46">
        <f>SUM(BD31+BG31+BH31)</f>
        <v>0</v>
      </c>
      <c r="BM31" s="44"/>
      <c r="BN31" s="45">
        <f>BL31/BL$42</f>
        <v>0</v>
      </c>
      <c r="BO31" s="41"/>
      <c r="BP31" s="42"/>
      <c r="BQ31" s="43">
        <f>SUM(BI31+BO31)</f>
        <v>0</v>
      </c>
      <c r="BR31" s="44"/>
      <c r="BS31" s="45">
        <f>BQ31/BQ$42</f>
        <v>0</v>
      </c>
      <c r="BT31" s="46">
        <f>SUM(BL31+BO31+BP31)</f>
        <v>0</v>
      </c>
      <c r="BU31" s="44"/>
      <c r="BV31" s="45">
        <f>BT31/BT$42</f>
        <v>0</v>
      </c>
      <c r="BW31" s="41"/>
      <c r="BX31" s="42"/>
      <c r="BY31" s="43">
        <f>SUM(BQ31+BW31)</f>
        <v>0</v>
      </c>
      <c r="BZ31" s="44"/>
      <c r="CA31" s="45">
        <f>BY31/BY$42</f>
        <v>0</v>
      </c>
      <c r="CB31" s="46">
        <f>SUM(BT31+BW31+BX31)</f>
        <v>0</v>
      </c>
      <c r="CC31" s="44"/>
      <c r="CD31" s="45">
        <f>CB31/CB$42</f>
        <v>0</v>
      </c>
      <c r="CE31" s="41"/>
      <c r="CF31" s="42"/>
      <c r="CG31" s="43">
        <f>SUM(BY31+CE31)</f>
        <v>0</v>
      </c>
      <c r="CH31" s="44"/>
      <c r="CI31" s="45">
        <f>CG31/CG$42</f>
        <v>0</v>
      </c>
      <c r="CJ31" s="46">
        <f>SUM(CB31+CE31+CF31)</f>
        <v>0</v>
      </c>
      <c r="CK31" s="44"/>
      <c r="CL31" s="45">
        <f>CJ31/CJ$42</f>
        <v>0</v>
      </c>
    </row>
    <row r="32" spans="1:90" s="22" customFormat="1" ht="13.5" x14ac:dyDescent="0.55000000000000004">
      <c r="A32" s="106"/>
      <c r="B32" s="118" t="s">
        <v>43</v>
      </c>
      <c r="C32" s="119">
        <f>SUM(C27:C31)</f>
        <v>0</v>
      </c>
      <c r="D32" s="120">
        <f>SUM(D27:D31)</f>
        <v>0</v>
      </c>
      <c r="E32" s="119">
        <f>SUM(E27:E31)</f>
        <v>0</v>
      </c>
      <c r="F32" s="121"/>
      <c r="G32" s="122">
        <f>SUM(G27:G31)</f>
        <v>0</v>
      </c>
      <c r="H32" s="119">
        <f>SUM(H27:H31)</f>
        <v>0</v>
      </c>
      <c r="I32" s="121"/>
      <c r="J32" s="122">
        <f>SUM(J27:J31)</f>
        <v>0</v>
      </c>
      <c r="K32" s="123">
        <f>SUM(K27:K31)</f>
        <v>0</v>
      </c>
      <c r="L32" s="120">
        <f>SUM(L27:L31)</f>
        <v>0</v>
      </c>
      <c r="M32" s="119">
        <f>SUM(M27:M31)</f>
        <v>0</v>
      </c>
      <c r="N32" s="121"/>
      <c r="O32" s="122">
        <f>SUM(O27:O31)</f>
        <v>0</v>
      </c>
      <c r="P32" s="119">
        <f>SUM(P27:P31)</f>
        <v>0</v>
      </c>
      <c r="Q32" s="121"/>
      <c r="R32" s="122">
        <f>SUM(R27:R31)</f>
        <v>0</v>
      </c>
      <c r="S32" s="123">
        <f>SUM(S27:S31)</f>
        <v>0</v>
      </c>
      <c r="T32" s="120">
        <f>SUM(T27:T31)</f>
        <v>0</v>
      </c>
      <c r="U32" s="119">
        <f>SUM(U27:U31)</f>
        <v>0</v>
      </c>
      <c r="V32" s="121"/>
      <c r="W32" s="122">
        <f>SUM(W27:W31)</f>
        <v>0</v>
      </c>
      <c r="X32" s="119">
        <f>SUM(X27:X31)</f>
        <v>0</v>
      </c>
      <c r="Y32" s="121"/>
      <c r="Z32" s="122">
        <f>SUM(Z27:Z31)</f>
        <v>0</v>
      </c>
      <c r="AA32" s="123">
        <f>SUM(AA27:AA31)</f>
        <v>0</v>
      </c>
      <c r="AB32" s="120">
        <f>SUM(AB27:AB31)</f>
        <v>0</v>
      </c>
      <c r="AC32" s="119">
        <f>SUM(AC27:AC31)</f>
        <v>0</v>
      </c>
      <c r="AD32" s="121"/>
      <c r="AE32" s="122">
        <f>SUM(AE27:AE31)</f>
        <v>0</v>
      </c>
      <c r="AF32" s="119">
        <f>SUM(AF27:AF31)</f>
        <v>0</v>
      </c>
      <c r="AG32" s="121"/>
      <c r="AH32" s="122">
        <f>SUM(AH27:AH31)</f>
        <v>0</v>
      </c>
      <c r="AI32" s="123">
        <f>SUM(AI27:AI31)</f>
        <v>0</v>
      </c>
      <c r="AJ32" s="120">
        <f>SUM(AJ27:AJ31)</f>
        <v>0</v>
      </c>
      <c r="AK32" s="119">
        <f>SUM(AK27:AK31)</f>
        <v>0</v>
      </c>
      <c r="AL32" s="121"/>
      <c r="AM32" s="122">
        <f>SUM(AM27:AM31)</f>
        <v>0</v>
      </c>
      <c r="AN32" s="119">
        <f>SUM(AN27:AN31)</f>
        <v>0</v>
      </c>
      <c r="AO32" s="121"/>
      <c r="AP32" s="122">
        <f>SUM(AP27:AP31)</f>
        <v>0</v>
      </c>
      <c r="AQ32" s="123">
        <f>SUM(AQ27:AQ31)</f>
        <v>0</v>
      </c>
      <c r="AR32" s="120">
        <f>SUM(AR27:AR31)</f>
        <v>0</v>
      </c>
      <c r="AS32" s="119">
        <f>SUM(AS27:AS31)</f>
        <v>0</v>
      </c>
      <c r="AT32" s="121"/>
      <c r="AU32" s="122">
        <f>SUM(AU27:AU31)</f>
        <v>0</v>
      </c>
      <c r="AV32" s="119">
        <f>SUM(AV27:AV31)</f>
        <v>0</v>
      </c>
      <c r="AW32" s="121"/>
      <c r="AX32" s="122">
        <f>SUM(AX27:AX31)</f>
        <v>0</v>
      </c>
      <c r="AY32" s="123">
        <f>SUM(AY27:AY31)</f>
        <v>0</v>
      </c>
      <c r="AZ32" s="120">
        <f>SUM(AZ27:AZ31)</f>
        <v>0</v>
      </c>
      <c r="BA32" s="119">
        <f>SUM(BA27:BA31)</f>
        <v>0</v>
      </c>
      <c r="BB32" s="121"/>
      <c r="BC32" s="122">
        <f>SUM(BC27:BC31)</f>
        <v>0</v>
      </c>
      <c r="BD32" s="119">
        <f>SUM(BD27:BD31)</f>
        <v>0</v>
      </c>
      <c r="BE32" s="121"/>
      <c r="BF32" s="122">
        <f>SUM(BF27:BF31)</f>
        <v>0</v>
      </c>
      <c r="BG32" s="123">
        <f>SUM(BG27:BG31)</f>
        <v>0</v>
      </c>
      <c r="BH32" s="120">
        <f>SUM(BH27:BH31)</f>
        <v>0</v>
      </c>
      <c r="BI32" s="119">
        <f>SUM(BI27:BI31)</f>
        <v>0</v>
      </c>
      <c r="BJ32" s="121"/>
      <c r="BK32" s="122">
        <f>SUM(BK27:BK31)</f>
        <v>0</v>
      </c>
      <c r="BL32" s="119">
        <f>SUM(BL27:BL31)</f>
        <v>0</v>
      </c>
      <c r="BM32" s="121"/>
      <c r="BN32" s="122">
        <f>SUM(BN27:BN31)</f>
        <v>0</v>
      </c>
      <c r="BO32" s="123">
        <f>SUM(BO27:BO31)</f>
        <v>0</v>
      </c>
      <c r="BP32" s="120">
        <f>SUM(BP27:BP31)</f>
        <v>0</v>
      </c>
      <c r="BQ32" s="119">
        <f>SUM(BQ27:BQ31)</f>
        <v>0</v>
      </c>
      <c r="BR32" s="121"/>
      <c r="BS32" s="122">
        <f>SUM(BS27:BS31)</f>
        <v>0</v>
      </c>
      <c r="BT32" s="119">
        <f>SUM(BT27:BT31)</f>
        <v>0</v>
      </c>
      <c r="BU32" s="121"/>
      <c r="BV32" s="122">
        <f>SUM(BV27:BV31)</f>
        <v>0</v>
      </c>
      <c r="BW32" s="123">
        <f>SUM(BW27:BW31)</f>
        <v>0</v>
      </c>
      <c r="BX32" s="120">
        <f>SUM(BX27:BX31)</f>
        <v>0</v>
      </c>
      <c r="BY32" s="119">
        <f>SUM(BY27:BY31)</f>
        <v>0</v>
      </c>
      <c r="BZ32" s="121"/>
      <c r="CA32" s="122">
        <f>SUM(CA27:CA31)</f>
        <v>0</v>
      </c>
      <c r="CB32" s="119">
        <f>SUM(CB27:CB31)</f>
        <v>0</v>
      </c>
      <c r="CC32" s="121"/>
      <c r="CD32" s="122">
        <f>SUM(CD27:CD31)</f>
        <v>0</v>
      </c>
      <c r="CE32" s="123">
        <f>SUM(CE27:CE31)</f>
        <v>0</v>
      </c>
      <c r="CF32" s="125">
        <f>SUM(CF27:CF31)</f>
        <v>0</v>
      </c>
      <c r="CG32" s="119">
        <f>SUM(CG27:CG31)</f>
        <v>0</v>
      </c>
      <c r="CH32" s="121"/>
      <c r="CI32" s="122">
        <f>SUM(CI27:CI31)</f>
        <v>0</v>
      </c>
      <c r="CJ32" s="119">
        <f>SUM(CJ27:CJ31)</f>
        <v>0</v>
      </c>
      <c r="CK32" s="121"/>
      <c r="CL32" s="122">
        <f>SUM(CL27:CL31)</f>
        <v>0</v>
      </c>
    </row>
    <row r="33" spans="1:92" s="22" customFormat="1" ht="13.5" x14ac:dyDescent="0.55000000000000004">
      <c r="A33" s="106"/>
      <c r="B33" s="56"/>
      <c r="C33" s="64"/>
      <c r="D33" s="59"/>
      <c r="E33" s="60"/>
      <c r="F33" s="61"/>
      <c r="G33" s="62">
        <f>E33/E$42</f>
        <v>0</v>
      </c>
      <c r="H33" s="63"/>
      <c r="I33" s="61"/>
      <c r="J33" s="62">
        <f>H33/H$42</f>
        <v>0</v>
      </c>
      <c r="K33" s="64"/>
      <c r="L33" s="59"/>
      <c r="M33" s="60">
        <f>SUM(E33+K33)</f>
        <v>0</v>
      </c>
      <c r="N33" s="61"/>
      <c r="O33" s="62">
        <f>M33/M$42</f>
        <v>0</v>
      </c>
      <c r="P33" s="63">
        <f>SUM(H33+K33+L33)</f>
        <v>0</v>
      </c>
      <c r="Q33" s="61"/>
      <c r="R33" s="62">
        <f>P33/P$42</f>
        <v>0</v>
      </c>
      <c r="S33" s="64"/>
      <c r="T33" s="59"/>
      <c r="U33" s="60">
        <f>SUM(M33+S33)</f>
        <v>0</v>
      </c>
      <c r="V33" s="61"/>
      <c r="W33" s="62">
        <f>U33/U$42</f>
        <v>0</v>
      </c>
      <c r="X33" s="63">
        <f>SUM(P33+S33+T33)</f>
        <v>0</v>
      </c>
      <c r="Y33" s="61"/>
      <c r="Z33" s="62">
        <f>X33/X$42</f>
        <v>0</v>
      </c>
      <c r="AA33" s="64"/>
      <c r="AB33" s="59"/>
      <c r="AC33" s="60">
        <f>SUM(U33+AA33)</f>
        <v>0</v>
      </c>
      <c r="AD33" s="61"/>
      <c r="AE33" s="62">
        <f>AC33/AC$42</f>
        <v>0</v>
      </c>
      <c r="AF33" s="63">
        <f>SUM(X33+AA33+AB33)</f>
        <v>0</v>
      </c>
      <c r="AG33" s="61"/>
      <c r="AH33" s="62">
        <f>AF33/AF$42</f>
        <v>0</v>
      </c>
      <c r="AI33" s="64"/>
      <c r="AJ33" s="59"/>
      <c r="AK33" s="60">
        <f>SUM(AC33+AI33)</f>
        <v>0</v>
      </c>
      <c r="AL33" s="61"/>
      <c r="AM33" s="62">
        <f>AK33/AK$42</f>
        <v>0</v>
      </c>
      <c r="AN33" s="63">
        <f>SUM(AF33+AI33+AJ33)</f>
        <v>0</v>
      </c>
      <c r="AO33" s="61"/>
      <c r="AP33" s="62">
        <f>AN33/AN$42</f>
        <v>0</v>
      </c>
      <c r="AQ33" s="64"/>
      <c r="AR33" s="59"/>
      <c r="AS33" s="60">
        <f>SUM(AK33+AQ33)</f>
        <v>0</v>
      </c>
      <c r="AT33" s="61"/>
      <c r="AU33" s="62">
        <f>AS33/AS$42</f>
        <v>0</v>
      </c>
      <c r="AV33" s="63">
        <f>SUM(AN33+AQ33+AR33)</f>
        <v>0</v>
      </c>
      <c r="AW33" s="61"/>
      <c r="AX33" s="62">
        <f>AV33/AV$42</f>
        <v>0</v>
      </c>
      <c r="AY33" s="64"/>
      <c r="AZ33" s="59"/>
      <c r="BA33" s="60">
        <f>SUM(AS33+AY33)</f>
        <v>0</v>
      </c>
      <c r="BB33" s="61"/>
      <c r="BC33" s="62">
        <f>BA33/BA$42</f>
        <v>0</v>
      </c>
      <c r="BD33" s="63">
        <f>SUM(AV33+AY33+AZ33)</f>
        <v>0</v>
      </c>
      <c r="BE33" s="61"/>
      <c r="BF33" s="62">
        <f>BD33/BD$42</f>
        <v>0</v>
      </c>
      <c r="BG33" s="64"/>
      <c r="BH33" s="59"/>
      <c r="BI33" s="60">
        <f>SUM(BA33+BG33)</f>
        <v>0</v>
      </c>
      <c r="BJ33" s="61"/>
      <c r="BK33" s="62">
        <f>BI33/BI$42</f>
        <v>0</v>
      </c>
      <c r="BL33" s="63">
        <f>SUM(BD33+BG33+BH33)</f>
        <v>0</v>
      </c>
      <c r="BM33" s="61"/>
      <c r="BN33" s="62">
        <f>BL33/BL$42</f>
        <v>0</v>
      </c>
      <c r="BO33" s="64"/>
      <c r="BP33" s="59"/>
      <c r="BQ33" s="60">
        <f>SUM(BI33+BO33)</f>
        <v>0</v>
      </c>
      <c r="BR33" s="61"/>
      <c r="BS33" s="62">
        <f>BQ33/BQ$42</f>
        <v>0</v>
      </c>
      <c r="BT33" s="63">
        <f>SUM(BL33+BO33+BP33)</f>
        <v>0</v>
      </c>
      <c r="BU33" s="61"/>
      <c r="BV33" s="62">
        <f>BT33/BT$42</f>
        <v>0</v>
      </c>
      <c r="BW33" s="64"/>
      <c r="BX33" s="59"/>
      <c r="BY33" s="60">
        <f>SUM(BQ33+BW33)</f>
        <v>0</v>
      </c>
      <c r="BZ33" s="61"/>
      <c r="CA33" s="62">
        <f>BY33/BY$42</f>
        <v>0</v>
      </c>
      <c r="CB33" s="63">
        <f>SUM(BT33+BW33+BX33)</f>
        <v>0</v>
      </c>
      <c r="CC33" s="61"/>
      <c r="CD33" s="62">
        <f>CB33/CB$42</f>
        <v>0</v>
      </c>
      <c r="CE33" s="64"/>
      <c r="CF33" s="59"/>
      <c r="CG33" s="60">
        <f>SUM(BY33+CE33)</f>
        <v>0</v>
      </c>
      <c r="CH33" s="61"/>
      <c r="CI33" s="62">
        <f>CG33/CG$42</f>
        <v>0</v>
      </c>
      <c r="CJ33" s="63">
        <f>SUM(CB33+CE33+CF33)</f>
        <v>0</v>
      </c>
      <c r="CK33" s="61"/>
      <c r="CL33" s="62">
        <f>CJ33/CJ$42</f>
        <v>0</v>
      </c>
    </row>
    <row r="34" spans="1:92" s="22" customFormat="1" ht="13.5" x14ac:dyDescent="0.55000000000000004">
      <c r="A34" s="106"/>
      <c r="B34" s="48" t="s">
        <v>39</v>
      </c>
      <c r="C34" s="35"/>
      <c r="D34" s="36"/>
      <c r="E34" s="40"/>
      <c r="F34" s="38"/>
      <c r="G34" s="39">
        <f>E34/E$42</f>
        <v>0</v>
      </c>
      <c r="H34" s="37"/>
      <c r="I34" s="38"/>
      <c r="J34" s="39">
        <f>H34/H$42</f>
        <v>0</v>
      </c>
      <c r="K34" s="35"/>
      <c r="L34" s="36"/>
      <c r="M34" s="40">
        <f>SUM(E34+K34)</f>
        <v>0</v>
      </c>
      <c r="N34" s="38"/>
      <c r="O34" s="39">
        <f>M34/M$42</f>
        <v>0</v>
      </c>
      <c r="P34" s="37">
        <f>SUM(H34+K34+L34)</f>
        <v>0</v>
      </c>
      <c r="Q34" s="38"/>
      <c r="R34" s="39">
        <f>P34/P$42</f>
        <v>0</v>
      </c>
      <c r="S34" s="65">
        <v>100</v>
      </c>
      <c r="T34" s="36"/>
      <c r="U34" s="40">
        <f>SUM(M34+S34)</f>
        <v>100</v>
      </c>
      <c r="V34" s="38"/>
      <c r="W34" s="39">
        <f>U34/U$42</f>
        <v>0.15384615384615385</v>
      </c>
      <c r="X34" s="37">
        <f>SUM(P34+S34+T34)</f>
        <v>100</v>
      </c>
      <c r="Y34" s="38"/>
      <c r="Z34" s="39">
        <f>X34/X$42</f>
        <v>0.15384615384615385</v>
      </c>
      <c r="AA34" s="66">
        <f>U34*9</f>
        <v>900</v>
      </c>
      <c r="AB34" s="36"/>
      <c r="AC34" s="40">
        <f>SUM(U34+AA34)</f>
        <v>1000</v>
      </c>
      <c r="AD34" s="38"/>
      <c r="AE34" s="39">
        <f>AC34/AC$42</f>
        <v>0.15384615384615385</v>
      </c>
      <c r="AF34" s="37">
        <f>SUM(X34+AA34+AB34)</f>
        <v>1000</v>
      </c>
      <c r="AG34" s="38"/>
      <c r="AH34" s="39">
        <f>AF34/AF$42</f>
        <v>0.15384615384615385</v>
      </c>
      <c r="AI34" s="35"/>
      <c r="AJ34" s="36"/>
      <c r="AK34" s="40">
        <f>SUM(AC34+AI34)</f>
        <v>1000</v>
      </c>
      <c r="AL34" s="38"/>
      <c r="AM34" s="39">
        <f>AK34/AK$42</f>
        <v>0.15384615384615385</v>
      </c>
      <c r="AN34" s="37">
        <f>SUM(AF34+AI34+AJ34)</f>
        <v>1000</v>
      </c>
      <c r="AO34" s="38"/>
      <c r="AP34" s="39">
        <f>AN34/AN$42</f>
        <v>0.15384615384615385</v>
      </c>
      <c r="AQ34" s="35"/>
      <c r="AR34" s="36"/>
      <c r="AS34" s="40">
        <f>SUM(AK34+AQ34)</f>
        <v>1000</v>
      </c>
      <c r="AT34" s="38"/>
      <c r="AU34" s="39">
        <f>AS34/AS$42</f>
        <v>0.15384615384615385</v>
      </c>
      <c r="AV34" s="37">
        <f>SUM(AN34+AQ34+AR34)</f>
        <v>1000</v>
      </c>
      <c r="AW34" s="38"/>
      <c r="AX34" s="39">
        <f>AV34/AV$42</f>
        <v>0.14285714285714285</v>
      </c>
      <c r="AY34" s="35"/>
      <c r="AZ34" s="36"/>
      <c r="BA34" s="40">
        <f>SUM(AS34+AY34)</f>
        <v>1000</v>
      </c>
      <c r="BB34" s="38"/>
      <c r="BC34" s="39">
        <f>BA34/BA$42</f>
        <v>0.13333333333333333</v>
      </c>
      <c r="BD34" s="37">
        <f>SUM(AV34+AY34+AZ34)</f>
        <v>1000</v>
      </c>
      <c r="BE34" s="38"/>
      <c r="BF34" s="39">
        <f>BD34/BD$42</f>
        <v>0.125</v>
      </c>
      <c r="BG34" s="35"/>
      <c r="BH34" s="36"/>
      <c r="BI34" s="40">
        <f>SUM(BA34+BG34)</f>
        <v>1000</v>
      </c>
      <c r="BJ34" s="38"/>
      <c r="BK34" s="39">
        <f>BI34/BI$42</f>
        <v>0.13333333333333333</v>
      </c>
      <c r="BL34" s="37">
        <f>SUM(BD34+BG34+BH34)</f>
        <v>1000</v>
      </c>
      <c r="BM34" s="38"/>
      <c r="BN34" s="39">
        <f>BL34/BL$42</f>
        <v>0.11764705882352941</v>
      </c>
      <c r="BO34" s="35"/>
      <c r="BP34" s="36"/>
      <c r="BQ34" s="40">
        <f>SUM(BI34+BO34)</f>
        <v>1000</v>
      </c>
      <c r="BR34" s="38"/>
      <c r="BS34" s="39">
        <f>BQ34/BQ$42</f>
        <v>0.11764705882352941</v>
      </c>
      <c r="BT34" s="37">
        <f>SUM(BL34+BO34+BP34)</f>
        <v>1000</v>
      </c>
      <c r="BU34" s="38"/>
      <c r="BV34" s="39">
        <f>BT34/BT$42</f>
        <v>0.10526315789473684</v>
      </c>
      <c r="BW34" s="35"/>
      <c r="BX34" s="36"/>
      <c r="BY34" s="40">
        <f>SUM(BQ34+BW34)</f>
        <v>1000</v>
      </c>
      <c r="BZ34" s="38"/>
      <c r="CA34" s="39">
        <f>BY34/BY$42</f>
        <v>0.11764705882352941</v>
      </c>
      <c r="CB34" s="37">
        <f>SUM(BT34+BW34+BX34)</f>
        <v>1000</v>
      </c>
      <c r="CC34" s="38"/>
      <c r="CD34" s="39">
        <f>CB34/CB$42</f>
        <v>0.1</v>
      </c>
      <c r="CE34" s="66">
        <f>-BY34*0.1</f>
        <v>-100</v>
      </c>
      <c r="CF34" s="36"/>
      <c r="CG34" s="40">
        <f>SUM(BY34+CE34)</f>
        <v>900</v>
      </c>
      <c r="CH34" s="38"/>
      <c r="CI34" s="39">
        <f>CG34/CG$42</f>
        <v>8.5714285714285715E-2</v>
      </c>
      <c r="CJ34" s="37">
        <f>SUM(CB34+CE34+CF34)</f>
        <v>900</v>
      </c>
      <c r="CK34" s="38"/>
      <c r="CL34" s="39">
        <f>CJ34/CJ$42</f>
        <v>7.4999999999999997E-2</v>
      </c>
    </row>
    <row r="35" spans="1:92" s="22" customFormat="1" ht="13.5" x14ac:dyDescent="0.55000000000000004">
      <c r="A35" s="106"/>
      <c r="B35" s="48" t="s">
        <v>40</v>
      </c>
      <c r="C35" s="35"/>
      <c r="D35" s="36"/>
      <c r="E35" s="40"/>
      <c r="F35" s="38"/>
      <c r="G35" s="39">
        <f>E35/E$42</f>
        <v>0</v>
      </c>
      <c r="H35" s="37"/>
      <c r="I35" s="38"/>
      <c r="J35" s="39">
        <f>H35/H$42</f>
        <v>0</v>
      </c>
      <c r="K35" s="35"/>
      <c r="L35" s="36"/>
      <c r="M35" s="40">
        <f>SUM(E35+K35)</f>
        <v>0</v>
      </c>
      <c r="N35" s="38"/>
      <c r="O35" s="39">
        <f>M35/M$42</f>
        <v>0</v>
      </c>
      <c r="P35" s="37">
        <f>SUM(H35+K35+L35)</f>
        <v>0</v>
      </c>
      <c r="Q35" s="38"/>
      <c r="R35" s="39">
        <f>P35/P$42</f>
        <v>0</v>
      </c>
      <c r="S35" s="35"/>
      <c r="T35" s="36"/>
      <c r="U35" s="40">
        <f>SUM(M35+S35)</f>
        <v>0</v>
      </c>
      <c r="V35" s="38"/>
      <c r="W35" s="39">
        <f>U35/U$42</f>
        <v>0</v>
      </c>
      <c r="X35" s="37">
        <f>SUM(P35+S35+T35)</f>
        <v>0</v>
      </c>
      <c r="Y35" s="38"/>
      <c r="Z35" s="39">
        <f>X35/X$42</f>
        <v>0</v>
      </c>
      <c r="AA35" s="35"/>
      <c r="AB35" s="36"/>
      <c r="AC35" s="40">
        <f>SUM(U35+AA35)</f>
        <v>0</v>
      </c>
      <c r="AD35" s="38"/>
      <c r="AE35" s="39">
        <f>AC35/AC$42</f>
        <v>0</v>
      </c>
      <c r="AF35" s="37">
        <f>SUM(X35+AA35+AB35)</f>
        <v>0</v>
      </c>
      <c r="AG35" s="38"/>
      <c r="AH35" s="39">
        <f>AF35/AF$42</f>
        <v>0</v>
      </c>
      <c r="AI35" s="35"/>
      <c r="AJ35" s="36"/>
      <c r="AK35" s="40">
        <f>SUM(AC35+AI35)</f>
        <v>0</v>
      </c>
      <c r="AL35" s="38"/>
      <c r="AM35" s="39">
        <f>AK35/AK$42</f>
        <v>0</v>
      </c>
      <c r="AN35" s="37">
        <f>SUM(AF35+AI35+AJ35)</f>
        <v>0</v>
      </c>
      <c r="AO35" s="38"/>
      <c r="AP35" s="39">
        <f>AN35/AN$42</f>
        <v>0</v>
      </c>
      <c r="AQ35" s="35"/>
      <c r="AR35" s="36"/>
      <c r="AS35" s="40">
        <f>SUM(AK35+AQ35)</f>
        <v>0</v>
      </c>
      <c r="AT35" s="38"/>
      <c r="AU35" s="39">
        <f>AS35/AS$42</f>
        <v>0</v>
      </c>
      <c r="AV35" s="37">
        <f>SUM(AN35+AQ35+AR35)</f>
        <v>0</v>
      </c>
      <c r="AW35" s="38"/>
      <c r="AX35" s="39">
        <f>AV35/AV$42</f>
        <v>0</v>
      </c>
      <c r="AY35" s="65">
        <v>1000</v>
      </c>
      <c r="AZ35" s="36"/>
      <c r="BA35" s="40">
        <f>SUM(AS35+AY35)</f>
        <v>1000</v>
      </c>
      <c r="BB35" s="38"/>
      <c r="BC35" s="39">
        <f>BA35/BA$42</f>
        <v>0.13333333333333333</v>
      </c>
      <c r="BD35" s="37">
        <f>SUM(AV35+AY35+AZ35)</f>
        <v>1000</v>
      </c>
      <c r="BE35" s="38"/>
      <c r="BF35" s="39">
        <f>BD35/BD$42</f>
        <v>0.125</v>
      </c>
      <c r="BG35" s="35"/>
      <c r="BH35" s="36"/>
      <c r="BI35" s="40">
        <f>SUM(BA35+BG35)</f>
        <v>1000</v>
      </c>
      <c r="BJ35" s="38"/>
      <c r="BK35" s="39">
        <f>BI35/BI$42</f>
        <v>0.13333333333333333</v>
      </c>
      <c r="BL35" s="37">
        <f>SUM(BD35+BG35+BH35)</f>
        <v>1000</v>
      </c>
      <c r="BM35" s="38"/>
      <c r="BN35" s="39">
        <f>BL35/BL$42</f>
        <v>0.11764705882352941</v>
      </c>
      <c r="BO35" s="35"/>
      <c r="BP35" s="36"/>
      <c r="BQ35" s="40">
        <f>SUM(BI35+BO35)</f>
        <v>1000</v>
      </c>
      <c r="BR35" s="38"/>
      <c r="BS35" s="39">
        <f>BQ35/BQ$42</f>
        <v>0.11764705882352941</v>
      </c>
      <c r="BT35" s="37">
        <f>SUM(BL35+BO35+BP35)</f>
        <v>1000</v>
      </c>
      <c r="BU35" s="38"/>
      <c r="BV35" s="39">
        <f>BT35/BT$42</f>
        <v>0.10526315789473684</v>
      </c>
      <c r="BW35" s="35"/>
      <c r="BX35" s="36"/>
      <c r="BY35" s="40">
        <f>SUM(BQ35+BW35)</f>
        <v>1000</v>
      </c>
      <c r="BZ35" s="38"/>
      <c r="CA35" s="39">
        <f>BY35/BY$42</f>
        <v>0.11764705882352941</v>
      </c>
      <c r="CB35" s="37">
        <f>SUM(BT35+BW35+BX35)</f>
        <v>1000</v>
      </c>
      <c r="CC35" s="38"/>
      <c r="CD35" s="39">
        <f>CB35/CB$42</f>
        <v>0.1</v>
      </c>
      <c r="CE35" s="66">
        <f t="shared" ref="CE35:CE36" si="84">-BY35*0.1</f>
        <v>-100</v>
      </c>
      <c r="CF35" s="36"/>
      <c r="CG35" s="40">
        <f>SUM(BY35+CE35)</f>
        <v>900</v>
      </c>
      <c r="CH35" s="38"/>
      <c r="CI35" s="39">
        <f>CG35/CG$42</f>
        <v>8.5714285714285715E-2</v>
      </c>
      <c r="CJ35" s="37">
        <f>SUM(CB35+CE35+CF35)</f>
        <v>900</v>
      </c>
      <c r="CK35" s="38"/>
      <c r="CL35" s="39">
        <f>CJ35/CJ$42</f>
        <v>7.4999999999999997E-2</v>
      </c>
    </row>
    <row r="36" spans="1:92" s="22" customFormat="1" ht="13.5" x14ac:dyDescent="0.55000000000000004">
      <c r="A36" s="106"/>
      <c r="B36" s="48" t="s">
        <v>41</v>
      </c>
      <c r="C36" s="35"/>
      <c r="D36" s="36"/>
      <c r="E36" s="40"/>
      <c r="F36" s="38"/>
      <c r="G36" s="39">
        <f>E36/E$42</f>
        <v>0</v>
      </c>
      <c r="H36" s="37"/>
      <c r="I36" s="38"/>
      <c r="J36" s="39">
        <f>H36/H$42</f>
        <v>0</v>
      </c>
      <c r="K36" s="35"/>
      <c r="L36" s="36"/>
      <c r="M36" s="40">
        <f>SUM(E36+K36)</f>
        <v>0</v>
      </c>
      <c r="N36" s="38"/>
      <c r="O36" s="39">
        <f>M36/M$42</f>
        <v>0</v>
      </c>
      <c r="P36" s="37">
        <f>SUM(H36+K36+L36)</f>
        <v>0</v>
      </c>
      <c r="Q36" s="38"/>
      <c r="R36" s="39">
        <f>P36/P$42</f>
        <v>0</v>
      </c>
      <c r="S36" s="35"/>
      <c r="T36" s="36"/>
      <c r="U36" s="40">
        <f>SUM(M36+S36)</f>
        <v>0</v>
      </c>
      <c r="V36" s="38"/>
      <c r="W36" s="39">
        <f>U36/U$42</f>
        <v>0</v>
      </c>
      <c r="X36" s="37">
        <f>SUM(P36+S36+T36)</f>
        <v>0</v>
      </c>
      <c r="Y36" s="38"/>
      <c r="Z36" s="39">
        <f>X36/X$42</f>
        <v>0</v>
      </c>
      <c r="AA36" s="35"/>
      <c r="AB36" s="36"/>
      <c r="AC36" s="40">
        <f>SUM(U36+AA36)</f>
        <v>0</v>
      </c>
      <c r="AD36" s="38"/>
      <c r="AE36" s="39">
        <f>AC36/AC$42</f>
        <v>0</v>
      </c>
      <c r="AF36" s="37">
        <f>SUM(X36+AA36+AB36)</f>
        <v>0</v>
      </c>
      <c r="AG36" s="38"/>
      <c r="AH36" s="39">
        <f>AF36/AF$42</f>
        <v>0</v>
      </c>
      <c r="AI36" s="35"/>
      <c r="AJ36" s="36"/>
      <c r="AK36" s="40">
        <f>SUM(AC36+AI36)</f>
        <v>0</v>
      </c>
      <c r="AL36" s="38"/>
      <c r="AM36" s="39">
        <f>AK36/AK$42</f>
        <v>0</v>
      </c>
      <c r="AN36" s="37">
        <f>SUM(AF36+AI36+AJ36)</f>
        <v>0</v>
      </c>
      <c r="AO36" s="38"/>
      <c r="AP36" s="39">
        <f>AN36/AN$42</f>
        <v>0</v>
      </c>
      <c r="AQ36" s="35"/>
      <c r="AR36" s="36"/>
      <c r="AS36" s="40">
        <f>SUM(AK36+AQ36)</f>
        <v>0</v>
      </c>
      <c r="AT36" s="38"/>
      <c r="AU36" s="39">
        <f>AS36/AS$42</f>
        <v>0</v>
      </c>
      <c r="AV36" s="37">
        <f>SUM(AN36+AQ36+AR36)</f>
        <v>0</v>
      </c>
      <c r="AW36" s="38"/>
      <c r="AX36" s="39">
        <f>AV36/AV$42</f>
        <v>0</v>
      </c>
      <c r="AY36" s="35"/>
      <c r="AZ36" s="36"/>
      <c r="BA36" s="40">
        <f>SUM(AS36+AY36)</f>
        <v>0</v>
      </c>
      <c r="BB36" s="38"/>
      <c r="BC36" s="39">
        <f>BA36/BA$42</f>
        <v>0</v>
      </c>
      <c r="BD36" s="37">
        <f>SUM(AV36+AY36+AZ36)</f>
        <v>0</v>
      </c>
      <c r="BE36" s="38"/>
      <c r="BF36" s="39">
        <f>BD36/BD$42</f>
        <v>0</v>
      </c>
      <c r="BG36" s="35"/>
      <c r="BH36" s="36"/>
      <c r="BI36" s="40">
        <f>SUM(BA36+BG36)</f>
        <v>0</v>
      </c>
      <c r="BJ36" s="38"/>
      <c r="BK36" s="39">
        <f>BI36/BI$42</f>
        <v>0</v>
      </c>
      <c r="BL36" s="37">
        <f>SUM(BD36+BG36+BH36)</f>
        <v>0</v>
      </c>
      <c r="BM36" s="38"/>
      <c r="BN36" s="39">
        <f>BL36/BL$42</f>
        <v>0</v>
      </c>
      <c r="BO36" s="65">
        <v>1000</v>
      </c>
      <c r="BP36" s="36"/>
      <c r="BQ36" s="40">
        <f>SUM(BI36+BO36)</f>
        <v>1000</v>
      </c>
      <c r="BR36" s="38"/>
      <c r="BS36" s="39">
        <f>BQ36/BQ$42</f>
        <v>0.11764705882352941</v>
      </c>
      <c r="BT36" s="37">
        <f>SUM(BL36+BO36+BP36)</f>
        <v>1000</v>
      </c>
      <c r="BU36" s="38"/>
      <c r="BV36" s="39">
        <f>BT36/BT$42</f>
        <v>0.10526315789473684</v>
      </c>
      <c r="BW36" s="35"/>
      <c r="BX36" s="36"/>
      <c r="BY36" s="40">
        <f>SUM(BQ36+BW36)</f>
        <v>1000</v>
      </c>
      <c r="BZ36" s="38"/>
      <c r="CA36" s="39">
        <f>BY36/BY$42</f>
        <v>0.11764705882352941</v>
      </c>
      <c r="CB36" s="37">
        <f>SUM(BT36+BW36+BX36)</f>
        <v>1000</v>
      </c>
      <c r="CC36" s="38"/>
      <c r="CD36" s="39">
        <f>CB36/CB$42</f>
        <v>0.1</v>
      </c>
      <c r="CE36" s="66">
        <f t="shared" si="84"/>
        <v>-100</v>
      </c>
      <c r="CF36" s="36"/>
      <c r="CG36" s="40">
        <f>SUM(BY36+CE36)</f>
        <v>900</v>
      </c>
      <c r="CH36" s="38"/>
      <c r="CI36" s="39">
        <f>CG36/CG$42</f>
        <v>8.5714285714285715E-2</v>
      </c>
      <c r="CJ36" s="37">
        <f>SUM(CB36+CE36+CF36)</f>
        <v>900</v>
      </c>
      <c r="CK36" s="38"/>
      <c r="CL36" s="39">
        <f>CJ36/CJ$42</f>
        <v>7.4999999999999997E-2</v>
      </c>
    </row>
    <row r="37" spans="1:92" s="22" customFormat="1" ht="13.5" x14ac:dyDescent="0.55000000000000004">
      <c r="A37" s="106"/>
      <c r="B37" s="49"/>
      <c r="C37" s="41"/>
      <c r="D37" s="42"/>
      <c r="E37" s="43"/>
      <c r="F37" s="44"/>
      <c r="G37" s="45">
        <f>E37/E$42</f>
        <v>0</v>
      </c>
      <c r="H37" s="46"/>
      <c r="I37" s="44"/>
      <c r="J37" s="45">
        <f>H37/H$42</f>
        <v>0</v>
      </c>
      <c r="K37" s="41"/>
      <c r="L37" s="42"/>
      <c r="M37" s="43">
        <f>SUM(E37+K37)</f>
        <v>0</v>
      </c>
      <c r="N37" s="44"/>
      <c r="O37" s="45">
        <f>M37/M$42</f>
        <v>0</v>
      </c>
      <c r="P37" s="46">
        <f>SUM(H37+K37+L37)</f>
        <v>0</v>
      </c>
      <c r="Q37" s="44"/>
      <c r="R37" s="45">
        <f>P37/P$42</f>
        <v>0</v>
      </c>
      <c r="S37" s="41"/>
      <c r="T37" s="42"/>
      <c r="U37" s="43">
        <f>SUM(M37+S37)</f>
        <v>0</v>
      </c>
      <c r="V37" s="44"/>
      <c r="W37" s="45">
        <f>U37/U$42</f>
        <v>0</v>
      </c>
      <c r="X37" s="46">
        <f>SUM(P37+S37+T37)</f>
        <v>0</v>
      </c>
      <c r="Y37" s="44"/>
      <c r="Z37" s="45">
        <f>X37/X$42</f>
        <v>0</v>
      </c>
      <c r="AA37" s="41"/>
      <c r="AB37" s="42"/>
      <c r="AC37" s="43">
        <f>SUM(U37+AA37)</f>
        <v>0</v>
      </c>
      <c r="AD37" s="44"/>
      <c r="AE37" s="45">
        <f>AC37/AC$42</f>
        <v>0</v>
      </c>
      <c r="AF37" s="46">
        <f>SUM(X37+AA37+AB37)</f>
        <v>0</v>
      </c>
      <c r="AG37" s="44"/>
      <c r="AH37" s="45">
        <f>AF37/AF$42</f>
        <v>0</v>
      </c>
      <c r="AI37" s="41"/>
      <c r="AJ37" s="42"/>
      <c r="AK37" s="43">
        <f>SUM(AC37+AI37)</f>
        <v>0</v>
      </c>
      <c r="AL37" s="44"/>
      <c r="AM37" s="45">
        <f>AK37/AK$42</f>
        <v>0</v>
      </c>
      <c r="AN37" s="46">
        <f>SUM(AF37+AI37+AJ37)</f>
        <v>0</v>
      </c>
      <c r="AO37" s="44"/>
      <c r="AP37" s="45">
        <f>AN37/AN$42</f>
        <v>0</v>
      </c>
      <c r="AQ37" s="41"/>
      <c r="AR37" s="42"/>
      <c r="AS37" s="43">
        <f>SUM(AK37+AQ37)</f>
        <v>0</v>
      </c>
      <c r="AT37" s="44"/>
      <c r="AU37" s="45">
        <f>AS37/AS$42</f>
        <v>0</v>
      </c>
      <c r="AV37" s="46">
        <f>SUM(AN37+AQ37+AR37)</f>
        <v>0</v>
      </c>
      <c r="AW37" s="44"/>
      <c r="AX37" s="45">
        <f>AV37/AV$42</f>
        <v>0</v>
      </c>
      <c r="AY37" s="41"/>
      <c r="AZ37" s="42"/>
      <c r="BA37" s="43">
        <f>SUM(AS37+AY37)</f>
        <v>0</v>
      </c>
      <c r="BB37" s="44"/>
      <c r="BC37" s="45">
        <f>BA37/BA$42</f>
        <v>0</v>
      </c>
      <c r="BD37" s="46">
        <f>SUM(AV37+AY37+AZ37)</f>
        <v>0</v>
      </c>
      <c r="BE37" s="44"/>
      <c r="BF37" s="45">
        <f>BD37/BD$42</f>
        <v>0</v>
      </c>
      <c r="BG37" s="41"/>
      <c r="BH37" s="42"/>
      <c r="BI37" s="43">
        <f>SUM(BA37+BG37)</f>
        <v>0</v>
      </c>
      <c r="BJ37" s="44"/>
      <c r="BK37" s="45">
        <f>BI37/BI$42</f>
        <v>0</v>
      </c>
      <c r="BL37" s="46">
        <f>SUM(BD37+BG37+BH37)</f>
        <v>0</v>
      </c>
      <c r="BM37" s="44"/>
      <c r="BN37" s="45">
        <f>BL37/BL$42</f>
        <v>0</v>
      </c>
      <c r="BO37" s="41"/>
      <c r="BP37" s="42"/>
      <c r="BQ37" s="43">
        <f>SUM(BI37+BO37)</f>
        <v>0</v>
      </c>
      <c r="BR37" s="44"/>
      <c r="BS37" s="45">
        <f>BQ37/BQ$42</f>
        <v>0</v>
      </c>
      <c r="BT37" s="46">
        <f>SUM(BL37+BO37+BP37)</f>
        <v>0</v>
      </c>
      <c r="BU37" s="44"/>
      <c r="BV37" s="45">
        <f>BT37/BT$42</f>
        <v>0</v>
      </c>
      <c r="BW37" s="41"/>
      <c r="BX37" s="42"/>
      <c r="BY37" s="43">
        <f>SUM(BQ37+BW37)</f>
        <v>0</v>
      </c>
      <c r="BZ37" s="44"/>
      <c r="CA37" s="45">
        <f>BY37/BY$42</f>
        <v>0</v>
      </c>
      <c r="CB37" s="46">
        <f>SUM(BT37+BW37+BX37)</f>
        <v>0</v>
      </c>
      <c r="CC37" s="44"/>
      <c r="CD37" s="45">
        <f>CB37/CB$42</f>
        <v>0</v>
      </c>
      <c r="CE37" s="41"/>
      <c r="CF37" s="42"/>
      <c r="CG37" s="43">
        <f>SUM(BY37+CE37)</f>
        <v>0</v>
      </c>
      <c r="CH37" s="44"/>
      <c r="CI37" s="45">
        <f>CG37/CG$42</f>
        <v>0</v>
      </c>
      <c r="CJ37" s="46">
        <f>SUM(CB37+CE37+CF37)</f>
        <v>0</v>
      </c>
      <c r="CK37" s="44"/>
      <c r="CL37" s="45">
        <f>CJ37/CJ$42</f>
        <v>0</v>
      </c>
    </row>
    <row r="38" spans="1:92" s="22" customFormat="1" ht="13.5" x14ac:dyDescent="0.55000000000000004">
      <c r="A38" s="106"/>
      <c r="B38" s="118" t="s">
        <v>12</v>
      </c>
      <c r="C38" s="119">
        <f>SUM(C33:C37)</f>
        <v>0</v>
      </c>
      <c r="D38" s="120">
        <f>SUM(D33:D37)</f>
        <v>0</v>
      </c>
      <c r="E38" s="119">
        <f>SUM(E33:E37)</f>
        <v>0</v>
      </c>
      <c r="F38" s="121"/>
      <c r="G38" s="122">
        <f>SUM(G33:G37)</f>
        <v>0</v>
      </c>
      <c r="H38" s="119">
        <f>SUM(H33:H37)</f>
        <v>0</v>
      </c>
      <c r="I38" s="121"/>
      <c r="J38" s="122">
        <f>SUM(J33:J37)</f>
        <v>0</v>
      </c>
      <c r="K38" s="123">
        <f>SUM(K33:K37)</f>
        <v>0</v>
      </c>
      <c r="L38" s="120">
        <f>SUM(L33:L37)</f>
        <v>0</v>
      </c>
      <c r="M38" s="119">
        <f>SUM(M33:M37)</f>
        <v>0</v>
      </c>
      <c r="N38" s="121"/>
      <c r="O38" s="122">
        <f>SUM(O33:O37)</f>
        <v>0</v>
      </c>
      <c r="P38" s="119">
        <f>SUM(P33:P37)</f>
        <v>0</v>
      </c>
      <c r="Q38" s="121"/>
      <c r="R38" s="122">
        <f>SUM(R33:R37)</f>
        <v>0</v>
      </c>
      <c r="S38" s="123">
        <f>SUM(S33:S37)</f>
        <v>100</v>
      </c>
      <c r="T38" s="120">
        <f>SUM(T33:T37)</f>
        <v>0</v>
      </c>
      <c r="U38" s="119">
        <f>SUM(U33:U37)</f>
        <v>100</v>
      </c>
      <c r="V38" s="121"/>
      <c r="W38" s="122">
        <f>SUM(W33:W37)</f>
        <v>0.15384615384615385</v>
      </c>
      <c r="X38" s="119">
        <f>SUM(X33:X37)</f>
        <v>100</v>
      </c>
      <c r="Y38" s="121"/>
      <c r="Z38" s="122">
        <f>SUM(Z33:Z37)</f>
        <v>0.15384615384615385</v>
      </c>
      <c r="AA38" s="123">
        <f>SUM(AA33:AA37)</f>
        <v>900</v>
      </c>
      <c r="AB38" s="120">
        <f>SUM(AB33:AB37)</f>
        <v>0</v>
      </c>
      <c r="AC38" s="119">
        <f>SUM(AC33:AC37)</f>
        <v>1000</v>
      </c>
      <c r="AD38" s="121"/>
      <c r="AE38" s="122">
        <f>SUM(AE33:AE37)</f>
        <v>0.15384615384615385</v>
      </c>
      <c r="AF38" s="119">
        <f>SUM(AF33:AF37)</f>
        <v>1000</v>
      </c>
      <c r="AG38" s="121"/>
      <c r="AH38" s="122">
        <f>SUM(AH33:AH37)</f>
        <v>0.15384615384615385</v>
      </c>
      <c r="AI38" s="123">
        <f>SUM(AI33:AI37)</f>
        <v>0</v>
      </c>
      <c r="AJ38" s="120">
        <f>SUM(AJ33:AJ37)</f>
        <v>0</v>
      </c>
      <c r="AK38" s="119">
        <f>SUM(AK33:AK37)</f>
        <v>1000</v>
      </c>
      <c r="AL38" s="121"/>
      <c r="AM38" s="122">
        <f>SUM(AM33:AM37)</f>
        <v>0.15384615384615385</v>
      </c>
      <c r="AN38" s="119">
        <f>SUM(AN33:AN37)</f>
        <v>1000</v>
      </c>
      <c r="AO38" s="121"/>
      <c r="AP38" s="122">
        <f>SUM(AP33:AP37)</f>
        <v>0.15384615384615385</v>
      </c>
      <c r="AQ38" s="123">
        <f>SUM(AQ33:AQ37)</f>
        <v>0</v>
      </c>
      <c r="AR38" s="120">
        <f>SUM(AR33:AR37)</f>
        <v>0</v>
      </c>
      <c r="AS38" s="119">
        <f>SUM(AS33:AS37)</f>
        <v>1000</v>
      </c>
      <c r="AT38" s="121"/>
      <c r="AU38" s="122">
        <f>SUM(AU33:AU37)</f>
        <v>0.15384615384615385</v>
      </c>
      <c r="AV38" s="119">
        <f>SUM(AV33:AV37)</f>
        <v>1000</v>
      </c>
      <c r="AW38" s="121"/>
      <c r="AX38" s="122">
        <f>SUM(AX33:AX37)</f>
        <v>0.14285714285714285</v>
      </c>
      <c r="AY38" s="123">
        <f>SUM(AY33:AY37)</f>
        <v>1000</v>
      </c>
      <c r="AZ38" s="120">
        <f>SUM(AZ33:AZ37)</f>
        <v>0</v>
      </c>
      <c r="BA38" s="119">
        <f>SUM(BA33:BA37)</f>
        <v>2000</v>
      </c>
      <c r="BB38" s="121"/>
      <c r="BC38" s="122">
        <f>SUM(BC33:BC37)</f>
        <v>0.26666666666666666</v>
      </c>
      <c r="BD38" s="119">
        <f>SUM(BD33:BD37)</f>
        <v>2000</v>
      </c>
      <c r="BE38" s="121"/>
      <c r="BF38" s="122">
        <f>SUM(BF33:BF37)</f>
        <v>0.25</v>
      </c>
      <c r="BG38" s="123">
        <f>SUM(BG33:BG37)</f>
        <v>0</v>
      </c>
      <c r="BH38" s="120">
        <f>SUM(BH33:BH37)</f>
        <v>0</v>
      </c>
      <c r="BI38" s="119">
        <f>SUM(BI33:BI37)</f>
        <v>2000</v>
      </c>
      <c r="BJ38" s="121"/>
      <c r="BK38" s="122">
        <f>SUM(BK33:BK37)</f>
        <v>0.26666666666666666</v>
      </c>
      <c r="BL38" s="119">
        <f>SUM(BL33:BL37)</f>
        <v>2000</v>
      </c>
      <c r="BM38" s="121"/>
      <c r="BN38" s="122">
        <f>SUM(BN33:BN37)</f>
        <v>0.23529411764705882</v>
      </c>
      <c r="BO38" s="123">
        <f>SUM(BO33:BO37)</f>
        <v>1000</v>
      </c>
      <c r="BP38" s="120">
        <f>SUM(BP33:BP37)</f>
        <v>0</v>
      </c>
      <c r="BQ38" s="119">
        <f>SUM(BQ33:BQ37)</f>
        <v>3000</v>
      </c>
      <c r="BR38" s="121"/>
      <c r="BS38" s="122">
        <f>SUM(BS33:BS37)</f>
        <v>0.3529411764705882</v>
      </c>
      <c r="BT38" s="119">
        <f>SUM(BT33:BT37)</f>
        <v>3000</v>
      </c>
      <c r="BU38" s="121"/>
      <c r="BV38" s="122">
        <f>SUM(BV33:BV37)</f>
        <v>0.31578947368421051</v>
      </c>
      <c r="BW38" s="123">
        <f>SUM(BW33:BW37)</f>
        <v>0</v>
      </c>
      <c r="BX38" s="120">
        <f>SUM(BX33:BX37)</f>
        <v>0</v>
      </c>
      <c r="BY38" s="119">
        <f>SUM(BY33:BY37)</f>
        <v>3000</v>
      </c>
      <c r="BZ38" s="121"/>
      <c r="CA38" s="122">
        <f>SUM(CA33:CA37)</f>
        <v>0.3529411764705882</v>
      </c>
      <c r="CB38" s="119">
        <f>SUM(CB33:CB37)</f>
        <v>3000</v>
      </c>
      <c r="CC38" s="121"/>
      <c r="CD38" s="122">
        <f>SUM(CD33:CD37)</f>
        <v>0.30000000000000004</v>
      </c>
      <c r="CE38" s="123">
        <f>SUM(CE33:CE37)</f>
        <v>-300</v>
      </c>
      <c r="CF38" s="125">
        <f>SUM(CF33:CF37)</f>
        <v>0</v>
      </c>
      <c r="CG38" s="119">
        <f>SUM(CG33:CG37)</f>
        <v>2700</v>
      </c>
      <c r="CH38" s="121"/>
      <c r="CI38" s="122">
        <f>SUM(CI33:CI37)</f>
        <v>0.25714285714285712</v>
      </c>
      <c r="CJ38" s="119">
        <f>SUM(CJ33:CJ37)</f>
        <v>2700</v>
      </c>
      <c r="CK38" s="121"/>
      <c r="CL38" s="122">
        <f>SUM(CL33:CL37)</f>
        <v>0.22499999999999998</v>
      </c>
    </row>
    <row r="39" spans="1:92" s="22" customFormat="1" ht="13.5" x14ac:dyDescent="0.55000000000000004">
      <c r="A39" s="1"/>
      <c r="B39" s="56" t="s">
        <v>50</v>
      </c>
      <c r="C39" s="63"/>
      <c r="D39" s="73"/>
      <c r="E39" s="63"/>
      <c r="F39" s="61"/>
      <c r="G39" s="62">
        <f>E39/E$42</f>
        <v>0</v>
      </c>
      <c r="H39" s="63"/>
      <c r="I39" s="61"/>
      <c r="J39" s="62">
        <f>H39/H$42</f>
        <v>0</v>
      </c>
      <c r="K39" s="63"/>
      <c r="L39" s="73"/>
      <c r="M39" s="63">
        <f>SUM(E39+K39)</f>
        <v>0</v>
      </c>
      <c r="N39" s="61"/>
      <c r="O39" s="62">
        <f>M39/M$42</f>
        <v>0</v>
      </c>
      <c r="P39" s="63">
        <f>SUM(H39+L39+K39)</f>
        <v>0</v>
      </c>
      <c r="Q39" s="61"/>
      <c r="R39" s="62">
        <f>P39/P$42</f>
        <v>0</v>
      </c>
      <c r="S39" s="63"/>
      <c r="T39" s="73"/>
      <c r="U39" s="63">
        <f>SUM(M39+S39)</f>
        <v>0</v>
      </c>
      <c r="V39" s="61"/>
      <c r="W39" s="62">
        <f>U39/U$42</f>
        <v>0</v>
      </c>
      <c r="X39" s="63">
        <f>SUM(P39+T39+S39)</f>
        <v>0</v>
      </c>
      <c r="Y39" s="61"/>
      <c r="Z39" s="62">
        <f>X39/X$42</f>
        <v>0</v>
      </c>
      <c r="AA39" s="63"/>
      <c r="AB39" s="73"/>
      <c r="AC39" s="63">
        <f>SUM(U39+AA39)</f>
        <v>0</v>
      </c>
      <c r="AD39" s="61"/>
      <c r="AE39" s="62">
        <f>AC39/AC$42</f>
        <v>0</v>
      </c>
      <c r="AF39" s="63">
        <f>SUM(X39+AB39+AA39)</f>
        <v>0</v>
      </c>
      <c r="AG39" s="61"/>
      <c r="AH39" s="62">
        <f>AF39/AF$42</f>
        <v>0</v>
      </c>
      <c r="AI39" s="63"/>
      <c r="AJ39" s="73"/>
      <c r="AK39" s="63">
        <f>SUM(AC39+AI39)</f>
        <v>0</v>
      </c>
      <c r="AL39" s="61"/>
      <c r="AM39" s="62">
        <f>AK39/AK$42</f>
        <v>0</v>
      </c>
      <c r="AN39" s="63">
        <f>SUM(AF39+AJ39+AI39)</f>
        <v>0</v>
      </c>
      <c r="AO39" s="61"/>
      <c r="AP39" s="62">
        <f>AN39/AN$42</f>
        <v>0</v>
      </c>
      <c r="AQ39" s="63"/>
      <c r="AR39" s="73"/>
      <c r="AS39" s="63">
        <f>SUM(AK39+AQ39)</f>
        <v>0</v>
      </c>
      <c r="AT39" s="61"/>
      <c r="AU39" s="62">
        <f>AS39/AS$42</f>
        <v>0</v>
      </c>
      <c r="AV39" s="63">
        <f>SUM(AN39+AR39+AQ39)</f>
        <v>0</v>
      </c>
      <c r="AW39" s="61"/>
      <c r="AX39" s="62">
        <f>AV39/AV$42</f>
        <v>0</v>
      </c>
      <c r="AY39" s="63"/>
      <c r="AZ39" s="73"/>
      <c r="BA39" s="63">
        <f>SUM(AS39+AY39)</f>
        <v>0</v>
      </c>
      <c r="BB39" s="61"/>
      <c r="BC39" s="62">
        <f>BA39/BA$42</f>
        <v>0</v>
      </c>
      <c r="BD39" s="63">
        <f>SUM(AV39+AZ39+AY39)</f>
        <v>0</v>
      </c>
      <c r="BE39" s="61"/>
      <c r="BF39" s="62">
        <f>BD39/BD$42</f>
        <v>0</v>
      </c>
      <c r="BG39" s="63"/>
      <c r="BH39" s="73"/>
      <c r="BI39" s="63">
        <f>SUM(BA39+BG39)</f>
        <v>0</v>
      </c>
      <c r="BJ39" s="61"/>
      <c r="BK39" s="62">
        <f>BI39/BI$42</f>
        <v>0</v>
      </c>
      <c r="BL39" s="63">
        <f>SUM(BD39+BH39+BG39)</f>
        <v>0</v>
      </c>
      <c r="BM39" s="61"/>
      <c r="BN39" s="62">
        <f>BL39/BL$42</f>
        <v>0</v>
      </c>
      <c r="BO39" s="63"/>
      <c r="BP39" s="73"/>
      <c r="BQ39" s="63">
        <f>SUM(BI39+BO39)</f>
        <v>0</v>
      </c>
      <c r="BR39" s="61"/>
      <c r="BS39" s="62">
        <f>BQ39/BQ$42</f>
        <v>0</v>
      </c>
      <c r="BT39" s="63">
        <f>SUM(BL39+BO39+BP39)</f>
        <v>0</v>
      </c>
      <c r="BU39" s="61"/>
      <c r="BV39" s="62">
        <f>BT39/BT$42</f>
        <v>0</v>
      </c>
      <c r="BW39" s="63"/>
      <c r="BX39" s="73"/>
      <c r="BY39" s="63">
        <f>SUM(BQ39+BW39)</f>
        <v>0</v>
      </c>
      <c r="BZ39" s="61"/>
      <c r="CA39" s="62">
        <f>BY39/BY$42</f>
        <v>0</v>
      </c>
      <c r="CB39" s="63">
        <f>SUM(BT39+BX39+BW39)</f>
        <v>0</v>
      </c>
      <c r="CC39" s="61"/>
      <c r="CD39" s="62">
        <f>CB39/CB$42</f>
        <v>0</v>
      </c>
      <c r="CE39" s="63">
        <f>-SUM(CE18,CE26,CE32,CE38)</f>
        <v>750</v>
      </c>
      <c r="CF39" s="73"/>
      <c r="CG39" s="63">
        <f>SUM(BY39+CE39)</f>
        <v>750</v>
      </c>
      <c r="CH39" s="61"/>
      <c r="CI39" s="62">
        <f>CG39/CG$42</f>
        <v>7.1428571428571425E-2</v>
      </c>
      <c r="CJ39" s="63">
        <f>SUM(CB39+CF39+CE39)</f>
        <v>750</v>
      </c>
      <c r="CK39" s="61"/>
      <c r="CL39" s="62">
        <f>CJ39/CJ$42</f>
        <v>6.25E-2</v>
      </c>
    </row>
    <row r="40" spans="1:92" s="22" customFormat="1" ht="13.5" x14ac:dyDescent="0.55000000000000004">
      <c r="A40" s="1"/>
      <c r="B40" s="56" t="s">
        <v>51</v>
      </c>
      <c r="C40" s="63"/>
      <c r="D40" s="73"/>
      <c r="E40" s="63"/>
      <c r="F40" s="61"/>
      <c r="G40" s="62">
        <f>E40/E$42</f>
        <v>0</v>
      </c>
      <c r="H40" s="63"/>
      <c r="I40" s="61"/>
      <c r="J40" s="62">
        <f>H40/H$42</f>
        <v>0</v>
      </c>
      <c r="K40" s="63"/>
      <c r="L40" s="73"/>
      <c r="M40" s="63">
        <f>SUM(E40+K40)</f>
        <v>0</v>
      </c>
      <c r="N40" s="61"/>
      <c r="O40" s="62">
        <f>M40/M$42</f>
        <v>0</v>
      </c>
      <c r="P40" s="63">
        <f>SUM(H40+L40+K40)</f>
        <v>0</v>
      </c>
      <c r="Q40" s="61"/>
      <c r="R40" s="62">
        <f>P40/P$42</f>
        <v>0</v>
      </c>
      <c r="S40" s="63"/>
      <c r="T40" s="73"/>
      <c r="U40" s="63">
        <f>SUM(M40+S40)</f>
        <v>0</v>
      </c>
      <c r="V40" s="61"/>
      <c r="W40" s="62">
        <f>U40/U$42</f>
        <v>0</v>
      </c>
      <c r="X40" s="63">
        <f>SUM(P40+T40+S40)</f>
        <v>0</v>
      </c>
      <c r="Y40" s="61"/>
      <c r="Z40" s="62">
        <f>X40/X$42</f>
        <v>0</v>
      </c>
      <c r="AA40" s="63"/>
      <c r="AB40" s="73"/>
      <c r="AC40" s="63">
        <f>SUM(U40+AA40)</f>
        <v>0</v>
      </c>
      <c r="AD40" s="61"/>
      <c r="AE40" s="62">
        <f>AC40/AC$42</f>
        <v>0</v>
      </c>
      <c r="AF40" s="63">
        <f>SUM(X40+AB40+AA40)</f>
        <v>0</v>
      </c>
      <c r="AG40" s="61"/>
      <c r="AH40" s="62">
        <f>AF40/AF$42</f>
        <v>0</v>
      </c>
      <c r="AI40" s="63"/>
      <c r="AJ40" s="73"/>
      <c r="AK40" s="63">
        <f>SUM(AC40+AI40)</f>
        <v>0</v>
      </c>
      <c r="AL40" s="61"/>
      <c r="AM40" s="62">
        <f>AK40/AK$42</f>
        <v>0</v>
      </c>
      <c r="AN40" s="63">
        <f>SUM(AF40+AJ40+AI40)</f>
        <v>0</v>
      </c>
      <c r="AO40" s="61"/>
      <c r="AP40" s="62">
        <f>AN40/AN$42</f>
        <v>0</v>
      </c>
      <c r="AQ40" s="63"/>
      <c r="AR40" s="73"/>
      <c r="AS40" s="63">
        <f>SUM(AK40+AQ40)</f>
        <v>0</v>
      </c>
      <c r="AT40" s="61"/>
      <c r="AU40" s="62">
        <f>AS40/AS$42</f>
        <v>0</v>
      </c>
      <c r="AV40" s="63">
        <f>SUM(AN40+AR40+AQ40)</f>
        <v>0</v>
      </c>
      <c r="AW40" s="61"/>
      <c r="AX40" s="62">
        <f>AV40/AV$42</f>
        <v>0</v>
      </c>
      <c r="AY40" s="63"/>
      <c r="AZ40" s="73"/>
      <c r="BA40" s="63">
        <f>SUM(AS40+AY40)</f>
        <v>0</v>
      </c>
      <c r="BB40" s="61"/>
      <c r="BC40" s="62">
        <f>BA40/BA$42</f>
        <v>0</v>
      </c>
      <c r="BD40" s="63">
        <f>SUM(AV40+AZ40+AY40)</f>
        <v>0</v>
      </c>
      <c r="BE40" s="61"/>
      <c r="BF40" s="62">
        <f>BD40/BD$42</f>
        <v>0</v>
      </c>
      <c r="BG40" s="63"/>
      <c r="BH40" s="73"/>
      <c r="BI40" s="63">
        <f>SUM(BA40+BG40)</f>
        <v>0</v>
      </c>
      <c r="BJ40" s="61"/>
      <c r="BK40" s="62">
        <f>BI40/BI$42</f>
        <v>0</v>
      </c>
      <c r="BL40" s="63">
        <f>SUM(BD40+BH40+BG40)</f>
        <v>0</v>
      </c>
      <c r="BM40" s="61"/>
      <c r="BN40" s="62">
        <f>BL40/BL$42</f>
        <v>0</v>
      </c>
      <c r="BO40" s="63"/>
      <c r="BP40" s="73"/>
      <c r="BQ40" s="63">
        <f>SUM(BI40+BO40)</f>
        <v>0</v>
      </c>
      <c r="BR40" s="61"/>
      <c r="BS40" s="62">
        <f>BQ40/BQ$42</f>
        <v>0</v>
      </c>
      <c r="BT40" s="63">
        <f>SUM(BL40+BO40+BP40)</f>
        <v>0</v>
      </c>
      <c r="BU40" s="61"/>
      <c r="BV40" s="62">
        <f>BT40/BT$42</f>
        <v>0</v>
      </c>
      <c r="BW40" s="63"/>
      <c r="BX40" s="73"/>
      <c r="BY40" s="63">
        <f>SUM(BQ40+BW40)</f>
        <v>0</v>
      </c>
      <c r="BZ40" s="61"/>
      <c r="CA40" s="62">
        <f>BY40/BY$42</f>
        <v>0</v>
      </c>
      <c r="CB40" s="63">
        <f>SUM(BT40+BX40+BW40)</f>
        <v>0</v>
      </c>
      <c r="CC40" s="61"/>
      <c r="CD40" s="62">
        <f>CB40/CB$42</f>
        <v>0</v>
      </c>
      <c r="CE40" s="74">
        <v>2000</v>
      </c>
      <c r="CF40" s="73"/>
      <c r="CG40" s="63">
        <f>SUM(BY40+CE40)</f>
        <v>2000</v>
      </c>
      <c r="CH40" s="61"/>
      <c r="CI40" s="62">
        <f>CG40/CG$42</f>
        <v>0.19047619047619047</v>
      </c>
      <c r="CJ40" s="63">
        <f>SUM(CB40+CF40+CE40)</f>
        <v>2000</v>
      </c>
      <c r="CK40" s="61"/>
      <c r="CL40" s="62">
        <f>CJ40/CJ$42</f>
        <v>0.16666666666666666</v>
      </c>
    </row>
    <row r="41" spans="1:92" s="22" customFormat="1" ht="14" thickBot="1" x14ac:dyDescent="0.6">
      <c r="A41" s="1"/>
      <c r="B41" s="126" t="s">
        <v>13</v>
      </c>
      <c r="C41" s="127">
        <f>SUM(C39:C40)</f>
        <v>0</v>
      </c>
      <c r="D41" s="128">
        <f>SUM(D39:D40)</f>
        <v>0</v>
      </c>
      <c r="E41" s="127">
        <f>SUM(E39:E40)</f>
        <v>0</v>
      </c>
      <c r="F41" s="129"/>
      <c r="G41" s="130">
        <f>SUM(G39:G40)</f>
        <v>0</v>
      </c>
      <c r="H41" s="127">
        <f>SUM(H39:H40)</f>
        <v>0</v>
      </c>
      <c r="I41" s="129"/>
      <c r="J41" s="130">
        <f>SUM(J39:J40)</f>
        <v>0</v>
      </c>
      <c r="K41" s="127">
        <f>SUM(K39:K40)</f>
        <v>0</v>
      </c>
      <c r="L41" s="128">
        <f>SUM(L39:L40)</f>
        <v>0</v>
      </c>
      <c r="M41" s="127">
        <f>SUM(M39:M40)</f>
        <v>0</v>
      </c>
      <c r="N41" s="129"/>
      <c r="O41" s="130">
        <f>SUM(O39:O40)</f>
        <v>0</v>
      </c>
      <c r="P41" s="127">
        <f>SUM(P39:P40)</f>
        <v>0</v>
      </c>
      <c r="Q41" s="129"/>
      <c r="R41" s="130">
        <f>SUM(R39:R40)</f>
        <v>0</v>
      </c>
      <c r="S41" s="127">
        <f>SUM(S39:S40)</f>
        <v>0</v>
      </c>
      <c r="T41" s="128">
        <f>SUM(T39:T40)</f>
        <v>0</v>
      </c>
      <c r="U41" s="127">
        <f>SUM(U39:U40)</f>
        <v>0</v>
      </c>
      <c r="V41" s="129"/>
      <c r="W41" s="130">
        <f>SUM(W39:W40)</f>
        <v>0</v>
      </c>
      <c r="X41" s="127">
        <f>SUM(X39:X40)</f>
        <v>0</v>
      </c>
      <c r="Y41" s="129"/>
      <c r="Z41" s="130">
        <f>SUM(Z39:Z40)</f>
        <v>0</v>
      </c>
      <c r="AA41" s="127">
        <f>SUM(AA39:AA40)</f>
        <v>0</v>
      </c>
      <c r="AB41" s="128">
        <f>SUM(AB39:AB40)</f>
        <v>0</v>
      </c>
      <c r="AC41" s="127">
        <f>SUM(AC39:AC40)</f>
        <v>0</v>
      </c>
      <c r="AD41" s="129"/>
      <c r="AE41" s="130">
        <f>SUM(AE39:AE40)</f>
        <v>0</v>
      </c>
      <c r="AF41" s="127">
        <f>SUM(AF39:AF40)</f>
        <v>0</v>
      </c>
      <c r="AG41" s="129"/>
      <c r="AH41" s="130">
        <f>SUM(AH39:AH40)</f>
        <v>0</v>
      </c>
      <c r="AI41" s="127">
        <f>SUM(AI39:AI40)</f>
        <v>0</v>
      </c>
      <c r="AJ41" s="128">
        <f>SUM(AJ39:AJ40)</f>
        <v>0</v>
      </c>
      <c r="AK41" s="127">
        <f>SUM(AK39:AK40)</f>
        <v>0</v>
      </c>
      <c r="AL41" s="129"/>
      <c r="AM41" s="130">
        <f>SUM(AM39:AM40)</f>
        <v>0</v>
      </c>
      <c r="AN41" s="127">
        <f>SUM(AN39:AN40)</f>
        <v>0</v>
      </c>
      <c r="AO41" s="129"/>
      <c r="AP41" s="130">
        <f>SUM(AP39:AP40)</f>
        <v>0</v>
      </c>
      <c r="AQ41" s="127">
        <f>SUM(AQ39:AQ40)</f>
        <v>0</v>
      </c>
      <c r="AR41" s="128">
        <f>SUM(AR39:AR40)</f>
        <v>0</v>
      </c>
      <c r="AS41" s="127">
        <f>SUM(AS39:AS40)</f>
        <v>0</v>
      </c>
      <c r="AT41" s="129"/>
      <c r="AU41" s="130">
        <f>SUM(AU39:AU40)</f>
        <v>0</v>
      </c>
      <c r="AV41" s="127">
        <f>SUM(AV39:AV40)</f>
        <v>0</v>
      </c>
      <c r="AW41" s="129"/>
      <c r="AX41" s="130">
        <f>SUM(AX39:AX40)</f>
        <v>0</v>
      </c>
      <c r="AY41" s="127">
        <f>SUM(AY39:AY40)</f>
        <v>0</v>
      </c>
      <c r="AZ41" s="128">
        <f>SUM(AZ39:AZ40)</f>
        <v>0</v>
      </c>
      <c r="BA41" s="127">
        <f>SUM(BA39:BA40)</f>
        <v>0</v>
      </c>
      <c r="BB41" s="129"/>
      <c r="BC41" s="130">
        <f>SUM(BC39:BC40)</f>
        <v>0</v>
      </c>
      <c r="BD41" s="127">
        <f>SUM(BD39:BD40)</f>
        <v>0</v>
      </c>
      <c r="BE41" s="129"/>
      <c r="BF41" s="130">
        <f>SUM(BF39:BF40)</f>
        <v>0</v>
      </c>
      <c r="BG41" s="127">
        <f>SUM(BG39:BG40)</f>
        <v>0</v>
      </c>
      <c r="BH41" s="128">
        <f>SUM(BH39:BH40)</f>
        <v>0</v>
      </c>
      <c r="BI41" s="127">
        <f>SUM(BI39:BI40)</f>
        <v>0</v>
      </c>
      <c r="BJ41" s="129"/>
      <c r="BK41" s="130">
        <f>SUM(BK39:BK40)</f>
        <v>0</v>
      </c>
      <c r="BL41" s="127">
        <f>SUM(BL39:BL40)</f>
        <v>0</v>
      </c>
      <c r="BM41" s="129"/>
      <c r="BN41" s="130">
        <f>SUM(BN39:BN40)</f>
        <v>0</v>
      </c>
      <c r="BO41" s="127">
        <f>SUM(BO39:BO40)</f>
        <v>0</v>
      </c>
      <c r="BP41" s="128">
        <f>SUM(BP39:BP40)</f>
        <v>0</v>
      </c>
      <c r="BQ41" s="127">
        <f>SUM(BQ39:BQ40)</f>
        <v>0</v>
      </c>
      <c r="BR41" s="129"/>
      <c r="BS41" s="130">
        <f>SUM(BS39:BS40)</f>
        <v>0</v>
      </c>
      <c r="BT41" s="127">
        <f>SUM(BT39:BT40)</f>
        <v>0</v>
      </c>
      <c r="BU41" s="129"/>
      <c r="BV41" s="130">
        <f>SUM(BV39:BV40)</f>
        <v>0</v>
      </c>
      <c r="BW41" s="127">
        <f>SUM(BW39:BW40)</f>
        <v>0</v>
      </c>
      <c r="BX41" s="128">
        <f>SUM(BX39:BX40)</f>
        <v>0</v>
      </c>
      <c r="BY41" s="127">
        <f>SUM(BY39:BY40)</f>
        <v>0</v>
      </c>
      <c r="BZ41" s="129"/>
      <c r="CA41" s="130">
        <f>SUM(CA39:CA40)</f>
        <v>0</v>
      </c>
      <c r="CB41" s="127">
        <f>SUM(CB39:CB40)</f>
        <v>0</v>
      </c>
      <c r="CC41" s="129"/>
      <c r="CD41" s="130">
        <f>SUM(CD39:CD40)</f>
        <v>0</v>
      </c>
      <c r="CE41" s="127">
        <f>SUM(CE39:CE40)</f>
        <v>2750</v>
      </c>
      <c r="CF41" s="128">
        <f>SUM(CF39:CF40)</f>
        <v>0</v>
      </c>
      <c r="CG41" s="127">
        <f>SUM(CG39:CG40)</f>
        <v>2750</v>
      </c>
      <c r="CH41" s="129"/>
      <c r="CI41" s="130">
        <f>SUM(CI39:CI40)</f>
        <v>0.26190476190476186</v>
      </c>
      <c r="CJ41" s="127">
        <f>SUM(CJ39:CJ40)</f>
        <v>2750</v>
      </c>
      <c r="CK41" s="129"/>
      <c r="CL41" s="130">
        <f>SUM(CL39:CL40)</f>
        <v>0.22916666666666666</v>
      </c>
    </row>
    <row r="42" spans="1:92" s="22" customFormat="1" ht="14" thickBot="1" x14ac:dyDescent="0.6">
      <c r="A42" s="1"/>
      <c r="B42" s="108" t="s">
        <v>14</v>
      </c>
      <c r="C42" s="131">
        <f>SUM(C18,C26,C32,C38,C41)</f>
        <v>500</v>
      </c>
      <c r="D42" s="132">
        <f>SUM(D18,D26,D32,D38,D41)</f>
        <v>0</v>
      </c>
      <c r="E42" s="131">
        <f>SUM(E18,E26,E32,E38,E41)</f>
        <v>500</v>
      </c>
      <c r="F42" s="133"/>
      <c r="G42" s="134">
        <f>SUM(G18,G26,G32,G38,G41)</f>
        <v>1</v>
      </c>
      <c r="H42" s="131">
        <f>SUM(H18,H26,H32,H38,H41)</f>
        <v>500</v>
      </c>
      <c r="I42" s="133"/>
      <c r="J42" s="134">
        <f>SUM(J18,J26,J32,J38,J41)</f>
        <v>1</v>
      </c>
      <c r="K42" s="131">
        <f>SUM(K18,K26,K32,K38,K41)</f>
        <v>50</v>
      </c>
      <c r="L42" s="132">
        <f>SUM(L18,L26,L32,L38,L41)</f>
        <v>0</v>
      </c>
      <c r="M42" s="131">
        <f>SUM(M18,M26,M32,M38,M41)</f>
        <v>550</v>
      </c>
      <c r="N42" s="133"/>
      <c r="O42" s="134">
        <f>SUM(O18,O26,O32,O38,O41)</f>
        <v>1</v>
      </c>
      <c r="P42" s="131">
        <f>SUM(P18,P26,P32,P38,P41)</f>
        <v>550</v>
      </c>
      <c r="Q42" s="133"/>
      <c r="R42" s="134">
        <f>SUM(R18,R26,R32,R38,R41)</f>
        <v>1</v>
      </c>
      <c r="S42" s="131">
        <f>SUM(S18,S26,S32,S38,S41)</f>
        <v>100</v>
      </c>
      <c r="T42" s="132">
        <f>SUM(T18,T26,T32,T38,T41)</f>
        <v>0</v>
      </c>
      <c r="U42" s="131">
        <f>SUM(U18,U26,U32,U38,U41)</f>
        <v>650</v>
      </c>
      <c r="V42" s="133"/>
      <c r="W42" s="134">
        <f>SUM(W18,W26,W32,W38,W41)</f>
        <v>1</v>
      </c>
      <c r="X42" s="131">
        <f>SUM(X18,X26,X32,X38,X41)</f>
        <v>650</v>
      </c>
      <c r="Y42" s="133"/>
      <c r="Z42" s="134">
        <f>SUM(Z18,Z26,Z32,Z38,Z41)</f>
        <v>1</v>
      </c>
      <c r="AA42" s="131">
        <f>SUM(AA18,AA26,AA32,AA38,AA41)</f>
        <v>5850</v>
      </c>
      <c r="AB42" s="132">
        <f>SUM(AB18,AB26,AB32,AB38,AB41)</f>
        <v>0</v>
      </c>
      <c r="AC42" s="131">
        <f>SUM(AC18,AC26,AC32,AC38,AC41)</f>
        <v>6500</v>
      </c>
      <c r="AD42" s="133"/>
      <c r="AE42" s="134">
        <f>SUM(AE18,AE26,AE32,AE38,AE41)</f>
        <v>1</v>
      </c>
      <c r="AF42" s="131">
        <f>SUM(AF18,AF26,AF32,AF38,AF41)</f>
        <v>6500</v>
      </c>
      <c r="AG42" s="133"/>
      <c r="AH42" s="134">
        <f>SUM(AH18,AH26,AH32,AH38,AH41)</f>
        <v>1</v>
      </c>
      <c r="AI42" s="131">
        <f>SUM(AI18,AI26,AI32,AI38,AI41)</f>
        <v>0</v>
      </c>
      <c r="AJ42" s="132">
        <f>SUM(AJ18,AJ26,AJ32,AJ38,AJ41)</f>
        <v>0</v>
      </c>
      <c r="AK42" s="131">
        <f>SUM(AK18,AK26,AK32,AK38,AK41)</f>
        <v>6500</v>
      </c>
      <c r="AL42" s="133"/>
      <c r="AM42" s="134">
        <f>SUM(AM18,AM26,AM32,AM38,AM41)</f>
        <v>1</v>
      </c>
      <c r="AN42" s="131">
        <f>SUM(AN18,AN26,AN32,AN38,AN41)</f>
        <v>6500</v>
      </c>
      <c r="AO42" s="133"/>
      <c r="AP42" s="134">
        <f>SUM(AP18,AP26,AP32,AP38,AP41)</f>
        <v>1</v>
      </c>
      <c r="AQ42" s="131">
        <f>SUM(AQ18,AQ26,AQ32,AQ38,AQ41)</f>
        <v>0</v>
      </c>
      <c r="AR42" s="132">
        <f>SUM(AR18,AR26,AR32,AR38,AR41)</f>
        <v>500</v>
      </c>
      <c r="AS42" s="131">
        <f>SUM(AS18,AS26,AS32,AS38,AS41)</f>
        <v>6500</v>
      </c>
      <c r="AT42" s="133"/>
      <c r="AU42" s="134">
        <f>SUM(AU18,AU26,AU32,AU38,AU41)</f>
        <v>1</v>
      </c>
      <c r="AV42" s="131">
        <f>SUM(AV18,AV26,AV32,AV38,AV41)</f>
        <v>7000</v>
      </c>
      <c r="AW42" s="133"/>
      <c r="AX42" s="134">
        <f>SUM(AX18,AX26,AX32,AX38,AX41)</f>
        <v>1</v>
      </c>
      <c r="AY42" s="131">
        <f>SUM(AY18,AY26,AY32,AY38,AY41)</f>
        <v>1000</v>
      </c>
      <c r="AZ42" s="132">
        <f>SUM(AZ18,AZ26,AZ32,AZ38,AZ41)</f>
        <v>0</v>
      </c>
      <c r="BA42" s="131">
        <f>SUM(BA18,BA26,BA32,BA38,BA41)</f>
        <v>7500</v>
      </c>
      <c r="BB42" s="133"/>
      <c r="BC42" s="134">
        <f>SUM(BC18,BC26,BC32,BC38,BC41)</f>
        <v>1</v>
      </c>
      <c r="BD42" s="131">
        <f>SUM(BD18,BD26,BD32,BD38,BD41)</f>
        <v>8000</v>
      </c>
      <c r="BE42" s="133"/>
      <c r="BF42" s="134">
        <f>SUM(BF18,BF26,BF32,BF38,BF41)</f>
        <v>1</v>
      </c>
      <c r="BG42" s="131">
        <f>SUM(BG18,BG26,BG32,BG38,BG41)</f>
        <v>0</v>
      </c>
      <c r="BH42" s="132">
        <f>SUM(BH18,BH26,BH32,BH38,BH41)</f>
        <v>500</v>
      </c>
      <c r="BI42" s="131">
        <f>SUM(BI18,BI26,BI32,BI38,BI41)</f>
        <v>7500</v>
      </c>
      <c r="BJ42" s="133"/>
      <c r="BK42" s="134">
        <f>SUM(BK18,BK26,BK32,BK38,BK41)</f>
        <v>1</v>
      </c>
      <c r="BL42" s="131">
        <f>SUM(BL18,BL26,BL32,BL38,BL41)</f>
        <v>8500</v>
      </c>
      <c r="BM42" s="133"/>
      <c r="BN42" s="134">
        <f>SUM(BN18,BN26,BN32,BN38,BN41)</f>
        <v>1.0000000000000002</v>
      </c>
      <c r="BO42" s="131">
        <f>SUM(BO18,BO26,BO32,BO38,BO41)</f>
        <v>1000</v>
      </c>
      <c r="BP42" s="132">
        <f>SUM(BP18,BP26,BP32,BP38,BP41)</f>
        <v>0</v>
      </c>
      <c r="BQ42" s="131">
        <f>SUM(BQ18,BQ26,BQ32,BQ38,BQ41)</f>
        <v>8500</v>
      </c>
      <c r="BR42" s="133"/>
      <c r="BS42" s="134">
        <f>SUM(BS18,BS26,BS32,BS38,BS41)</f>
        <v>0.99999999999999989</v>
      </c>
      <c r="BT42" s="131">
        <f>SUM(BT18,BT26,BT32,BT38,BT41)</f>
        <v>9500</v>
      </c>
      <c r="BU42" s="133"/>
      <c r="BV42" s="134">
        <f>SUM(BV18,BV26,BV32,BV38,BV41)</f>
        <v>0.99999999999999989</v>
      </c>
      <c r="BW42" s="131">
        <f>SUM(BW18,BW26,BW32,BW38,BW41)</f>
        <v>0</v>
      </c>
      <c r="BX42" s="132">
        <f>SUM(BX18,BX26,BX32,BX38,BX41)</f>
        <v>500</v>
      </c>
      <c r="BY42" s="131">
        <f>SUM(BY18,BY26,BY32,BY38,BY41)</f>
        <v>8500</v>
      </c>
      <c r="BZ42" s="133"/>
      <c r="CA42" s="134">
        <f>SUM(CA18,CA26,CA32,CA38,CA41)</f>
        <v>0.99999999999999989</v>
      </c>
      <c r="CB42" s="131">
        <f>SUM(CB18,CB26,CB32,CB38,CB41)</f>
        <v>10000</v>
      </c>
      <c r="CC42" s="133"/>
      <c r="CD42" s="134">
        <f>SUM(CD18,CD26,CD32,CD38,CD41)</f>
        <v>1</v>
      </c>
      <c r="CE42" s="131">
        <f>SUM(CE18,CE26,CE32,CE38,CE41)</f>
        <v>2000</v>
      </c>
      <c r="CF42" s="135">
        <f>SUM(CF18,CF26,CF32,CF38,CF41)</f>
        <v>0</v>
      </c>
      <c r="CG42" s="131">
        <f>SUM(CG18,CG26,CG32,CG38,CG41)</f>
        <v>10500</v>
      </c>
      <c r="CH42" s="133"/>
      <c r="CI42" s="134">
        <f>SUM(CI18,CI26,CI32,CI38,CI41)</f>
        <v>0.99999999999999989</v>
      </c>
      <c r="CJ42" s="131">
        <f>SUM(CJ18,CJ26,CJ32,CJ38,CJ41)</f>
        <v>12000</v>
      </c>
      <c r="CK42" s="133"/>
      <c r="CL42" s="134">
        <f>SUM(CL18,CL26,CL32,CL38,CL41)</f>
        <v>1</v>
      </c>
    </row>
    <row r="43" spans="1:92" ht="18.5" thickBot="1" x14ac:dyDescent="0.6">
      <c r="A43" s="1"/>
      <c r="B43" s="47"/>
      <c r="C43" s="75"/>
      <c r="D43" s="33"/>
      <c r="E43" s="33"/>
      <c r="F43" s="33"/>
      <c r="G43" s="33"/>
      <c r="H43" s="23"/>
      <c r="I43" s="33"/>
      <c r="J43" s="76"/>
      <c r="K43" s="75"/>
      <c r="L43" s="33"/>
      <c r="M43" s="33"/>
      <c r="N43" s="33"/>
      <c r="O43" s="33"/>
      <c r="P43" s="23"/>
      <c r="Q43" s="33"/>
      <c r="R43" s="76"/>
      <c r="S43" s="75"/>
      <c r="T43" s="33"/>
      <c r="U43" s="33"/>
      <c r="V43" s="33"/>
      <c r="W43" s="33"/>
      <c r="X43" s="23"/>
      <c r="Y43" s="33"/>
      <c r="Z43" s="76"/>
      <c r="AA43" s="75"/>
      <c r="AB43" s="33"/>
      <c r="AC43" s="33"/>
      <c r="AD43" s="33"/>
      <c r="AE43" s="33"/>
      <c r="AF43" s="23"/>
      <c r="AG43" s="33"/>
      <c r="AH43" s="76"/>
      <c r="AI43" s="75"/>
      <c r="AJ43" s="33"/>
      <c r="AK43" s="33"/>
      <c r="AL43" s="33"/>
      <c r="AM43" s="33"/>
      <c r="AN43" s="23"/>
      <c r="AO43" s="33"/>
      <c r="AP43" s="76"/>
      <c r="AQ43" s="75"/>
      <c r="AR43" s="33"/>
      <c r="AS43" s="33"/>
      <c r="AT43" s="33"/>
      <c r="AU43" s="33"/>
      <c r="AV43" s="23"/>
      <c r="AW43" s="33"/>
      <c r="AX43" s="76"/>
      <c r="AY43" s="75"/>
      <c r="AZ43" s="33"/>
      <c r="BA43" s="33"/>
      <c r="BB43" s="33"/>
      <c r="BC43" s="33"/>
      <c r="BD43" s="23"/>
      <c r="BE43" s="33"/>
      <c r="BF43" s="76"/>
      <c r="BG43" s="75"/>
      <c r="BH43" s="33"/>
      <c r="BI43" s="33"/>
      <c r="BJ43" s="33"/>
      <c r="BK43" s="33"/>
      <c r="BL43" s="23"/>
      <c r="BM43" s="33"/>
      <c r="BN43" s="76"/>
      <c r="BO43" s="75"/>
      <c r="BP43" s="33"/>
      <c r="BQ43" s="33"/>
      <c r="BR43" s="33"/>
      <c r="BS43" s="33"/>
      <c r="BT43" s="23"/>
      <c r="BU43" s="33"/>
      <c r="BV43" s="76"/>
      <c r="BW43" s="75"/>
      <c r="BX43" s="33"/>
      <c r="BY43" s="33"/>
      <c r="BZ43" s="33"/>
      <c r="CA43" s="33"/>
      <c r="CB43" s="23"/>
      <c r="CC43" s="33"/>
      <c r="CD43" s="76"/>
      <c r="CE43" s="75"/>
      <c r="CF43" s="33"/>
      <c r="CG43" s="33"/>
      <c r="CH43" s="33"/>
      <c r="CI43" s="33"/>
      <c r="CJ43" s="23"/>
      <c r="CK43" s="33"/>
      <c r="CL43" s="76"/>
    </row>
    <row r="44" spans="1:92" ht="18.5" thickBot="1" x14ac:dyDescent="0.6">
      <c r="A44" s="24"/>
      <c r="B44" s="69" t="s">
        <v>15</v>
      </c>
      <c r="C44" s="77"/>
      <c r="D44" s="78"/>
      <c r="E44" s="78"/>
      <c r="F44" s="78"/>
      <c r="G44" s="78"/>
      <c r="H44" s="68">
        <v>50</v>
      </c>
      <c r="I44" s="78" t="s">
        <v>16</v>
      </c>
      <c r="J44" s="79"/>
      <c r="K44" s="77"/>
      <c r="L44" s="78"/>
      <c r="M44" s="78"/>
      <c r="N44" s="78"/>
      <c r="O44" s="78"/>
      <c r="P44" s="68">
        <v>100</v>
      </c>
      <c r="Q44" s="78" t="s">
        <v>16</v>
      </c>
      <c r="R44" s="79"/>
      <c r="S44" s="77"/>
      <c r="T44" s="78"/>
      <c r="U44" s="78"/>
      <c r="V44" s="78"/>
      <c r="W44" s="78"/>
      <c r="X44" s="68">
        <v>350</v>
      </c>
      <c r="Y44" s="78" t="s">
        <v>16</v>
      </c>
      <c r="Z44" s="79"/>
      <c r="AA44" s="77"/>
      <c r="AB44" s="78"/>
      <c r="AC44" s="78"/>
      <c r="AD44" s="78"/>
      <c r="AE44" s="78"/>
      <c r="AF44" s="68">
        <f>X44/10</f>
        <v>35</v>
      </c>
      <c r="AG44" s="78" t="s">
        <v>16</v>
      </c>
      <c r="AH44" s="79"/>
      <c r="AI44" s="77"/>
      <c r="AJ44" s="78"/>
      <c r="AK44" s="78"/>
      <c r="AL44" s="78"/>
      <c r="AM44" s="78"/>
      <c r="AN44" s="68">
        <v>100</v>
      </c>
      <c r="AO44" s="78" t="s">
        <v>16</v>
      </c>
      <c r="AP44" s="79"/>
      <c r="AQ44" s="77"/>
      <c r="AR44" s="78"/>
      <c r="AS44" s="78"/>
      <c r="AT44" s="78"/>
      <c r="AU44" s="78"/>
      <c r="AV44" s="68">
        <v>100</v>
      </c>
      <c r="AW44" s="78" t="s">
        <v>16</v>
      </c>
      <c r="AX44" s="79"/>
      <c r="AY44" s="77"/>
      <c r="AZ44" s="78"/>
      <c r="BA44" s="78"/>
      <c r="BB44" s="78"/>
      <c r="BC44" s="78"/>
      <c r="BD44" s="68">
        <v>300</v>
      </c>
      <c r="BE44" s="78" t="s">
        <v>16</v>
      </c>
      <c r="BF44" s="79"/>
      <c r="BG44" s="77"/>
      <c r="BH44" s="78"/>
      <c r="BI44" s="78"/>
      <c r="BJ44" s="78"/>
      <c r="BK44" s="78"/>
      <c r="BL44" s="68">
        <v>300</v>
      </c>
      <c r="BM44" s="78" t="s">
        <v>16</v>
      </c>
      <c r="BN44" s="79"/>
      <c r="BO44" s="77"/>
      <c r="BP44" s="78"/>
      <c r="BQ44" s="78"/>
      <c r="BR44" s="78"/>
      <c r="BS44" s="78"/>
      <c r="BT44" s="68">
        <v>1000</v>
      </c>
      <c r="BU44" s="78" t="s">
        <v>16</v>
      </c>
      <c r="BV44" s="79"/>
      <c r="BW44" s="77"/>
      <c r="BX44" s="78"/>
      <c r="BY44" s="78"/>
      <c r="BZ44" s="78"/>
      <c r="CA44" s="78"/>
      <c r="CB44" s="68">
        <v>1200</v>
      </c>
      <c r="CC44" s="78" t="s">
        <v>16</v>
      </c>
      <c r="CD44" s="79"/>
      <c r="CE44" s="77"/>
      <c r="CF44" s="78"/>
      <c r="CG44" s="78"/>
      <c r="CH44" s="78"/>
      <c r="CI44" s="78"/>
      <c r="CJ44" s="68">
        <v>1500</v>
      </c>
      <c r="CK44" s="78" t="s">
        <v>16</v>
      </c>
      <c r="CL44" s="79"/>
    </row>
    <row r="45" spans="1:92" s="26" customFormat="1" x14ac:dyDescent="0.55000000000000004">
      <c r="A45" s="25"/>
      <c r="B45" s="70" t="s">
        <v>17</v>
      </c>
      <c r="C45" s="80"/>
      <c r="D45" s="81"/>
      <c r="E45" s="82"/>
      <c r="F45" s="81"/>
      <c r="G45" s="81"/>
      <c r="H45" s="89">
        <f>SUM(C42*H44)</f>
        <v>25000</v>
      </c>
      <c r="I45" s="83" t="s">
        <v>16</v>
      </c>
      <c r="J45" s="84"/>
      <c r="K45" s="80"/>
      <c r="L45" s="81"/>
      <c r="M45" s="82"/>
      <c r="N45" s="81"/>
      <c r="O45" s="81"/>
      <c r="P45" s="89">
        <f>+K42*P44</f>
        <v>5000</v>
      </c>
      <c r="Q45" s="83" t="s">
        <v>16</v>
      </c>
      <c r="R45" s="84"/>
      <c r="S45" s="80"/>
      <c r="T45" s="81"/>
      <c r="U45" s="82"/>
      <c r="V45" s="81"/>
      <c r="W45" s="81"/>
      <c r="X45" s="89">
        <f>+S42*X44</f>
        <v>35000</v>
      </c>
      <c r="Y45" s="83" t="s">
        <v>16</v>
      </c>
      <c r="Z45" s="84"/>
      <c r="AA45" s="80"/>
      <c r="AB45" s="81"/>
      <c r="AC45" s="82"/>
      <c r="AD45" s="81"/>
      <c r="AE45" s="81"/>
      <c r="AF45" s="137"/>
      <c r="AG45" s="83" t="s">
        <v>16</v>
      </c>
      <c r="AH45" s="84"/>
      <c r="AI45" s="80"/>
      <c r="AJ45" s="81"/>
      <c r="AK45" s="82"/>
      <c r="AL45" s="81"/>
      <c r="AM45" s="81"/>
      <c r="AN45" s="137"/>
      <c r="AO45" s="83" t="s">
        <v>16</v>
      </c>
      <c r="AP45" s="84"/>
      <c r="AQ45" s="80"/>
      <c r="AR45" s="81"/>
      <c r="AS45" s="82"/>
      <c r="AT45" s="81"/>
      <c r="AU45" s="81"/>
      <c r="AV45" s="137"/>
      <c r="AW45" s="83" t="s">
        <v>16</v>
      </c>
      <c r="AX45" s="84"/>
      <c r="AY45" s="80"/>
      <c r="AZ45" s="81"/>
      <c r="BA45" s="82"/>
      <c r="BB45" s="81"/>
      <c r="BC45" s="81"/>
      <c r="BD45" s="89">
        <f>+AY42*BD44</f>
        <v>300000</v>
      </c>
      <c r="BE45" s="83" t="s">
        <v>16</v>
      </c>
      <c r="BF45" s="84"/>
      <c r="BG45" s="80"/>
      <c r="BH45" s="81"/>
      <c r="BI45" s="82"/>
      <c r="BJ45" s="81"/>
      <c r="BK45" s="81"/>
      <c r="BL45" s="137"/>
      <c r="BM45" s="83" t="s">
        <v>16</v>
      </c>
      <c r="BN45" s="84"/>
      <c r="BO45" s="80"/>
      <c r="BP45" s="81"/>
      <c r="BQ45" s="82"/>
      <c r="BR45" s="81"/>
      <c r="BS45" s="81"/>
      <c r="BT45" s="89">
        <f>+BO42*BT44</f>
        <v>1000000</v>
      </c>
      <c r="BU45" s="83" t="s">
        <v>16</v>
      </c>
      <c r="BV45" s="84"/>
      <c r="BW45" s="80"/>
      <c r="BX45" s="81"/>
      <c r="BY45" s="82"/>
      <c r="BZ45" s="81"/>
      <c r="CA45" s="81"/>
      <c r="CB45" s="137"/>
      <c r="CC45" s="83" t="s">
        <v>16</v>
      </c>
      <c r="CD45" s="84"/>
      <c r="CE45" s="80"/>
      <c r="CF45" s="81"/>
      <c r="CG45" s="82"/>
      <c r="CH45" s="81"/>
      <c r="CI45" s="81"/>
      <c r="CJ45" s="89">
        <f>+CE42*CJ44</f>
        <v>3000000</v>
      </c>
      <c r="CK45" s="83" t="s">
        <v>16</v>
      </c>
      <c r="CL45" s="84"/>
    </row>
    <row r="46" spans="1:92" s="26" customFormat="1" x14ac:dyDescent="0.55000000000000004">
      <c r="A46" s="25"/>
      <c r="B46" s="70" t="s">
        <v>18</v>
      </c>
      <c r="C46" s="80"/>
      <c r="D46" s="81"/>
      <c r="E46" s="85"/>
      <c r="F46" s="81"/>
      <c r="G46" s="81"/>
      <c r="H46" s="81">
        <f>+H45</f>
        <v>25000</v>
      </c>
      <c r="I46" s="83" t="s">
        <v>16</v>
      </c>
      <c r="J46" s="84"/>
      <c r="K46" s="80"/>
      <c r="L46" s="81"/>
      <c r="M46" s="85"/>
      <c r="N46" s="81"/>
      <c r="O46" s="81"/>
      <c r="P46" s="81">
        <f>H46+P45/2</f>
        <v>27500</v>
      </c>
      <c r="Q46" s="83" t="s">
        <v>16</v>
      </c>
      <c r="R46" s="84"/>
      <c r="S46" s="80"/>
      <c r="T46" s="81"/>
      <c r="U46" s="85"/>
      <c r="V46" s="81"/>
      <c r="W46" s="81"/>
      <c r="X46" s="81">
        <f>P46+X45/2</f>
        <v>45000</v>
      </c>
      <c r="Y46" s="83" t="s">
        <v>16</v>
      </c>
      <c r="Z46" s="84"/>
      <c r="AA46" s="80"/>
      <c r="AB46" s="81"/>
      <c r="AC46" s="85"/>
      <c r="AD46" s="81"/>
      <c r="AE46" s="81"/>
      <c r="AF46" s="81">
        <f>X46+AF45/2</f>
        <v>45000</v>
      </c>
      <c r="AG46" s="83" t="s">
        <v>16</v>
      </c>
      <c r="AH46" s="84"/>
      <c r="AI46" s="80"/>
      <c r="AJ46" s="81"/>
      <c r="AK46" s="85"/>
      <c r="AL46" s="81"/>
      <c r="AM46" s="81"/>
      <c r="AN46" s="81">
        <f>AF46+AN45/2</f>
        <v>45000</v>
      </c>
      <c r="AO46" s="83" t="s">
        <v>16</v>
      </c>
      <c r="AP46" s="84"/>
      <c r="AQ46" s="80"/>
      <c r="AR46" s="81"/>
      <c r="AS46" s="85"/>
      <c r="AT46" s="81"/>
      <c r="AU46" s="81"/>
      <c r="AV46" s="81">
        <f>AN46+AV45/2</f>
        <v>45000</v>
      </c>
      <c r="AW46" s="83" t="s">
        <v>16</v>
      </c>
      <c r="AX46" s="84"/>
      <c r="AY46" s="80"/>
      <c r="AZ46" s="81"/>
      <c r="BA46" s="85"/>
      <c r="BB46" s="81"/>
      <c r="BC46" s="81"/>
      <c r="BD46" s="81">
        <f>AV46+BD45/2</f>
        <v>195000</v>
      </c>
      <c r="BE46" s="83" t="s">
        <v>16</v>
      </c>
      <c r="BF46" s="84"/>
      <c r="BG46" s="80"/>
      <c r="BH46" s="81"/>
      <c r="BI46" s="85"/>
      <c r="BJ46" s="81"/>
      <c r="BK46" s="81"/>
      <c r="BL46" s="81">
        <f>BD46+BL45/2</f>
        <v>195000</v>
      </c>
      <c r="BM46" s="83" t="s">
        <v>16</v>
      </c>
      <c r="BN46" s="84"/>
      <c r="BO46" s="80"/>
      <c r="BP46" s="81"/>
      <c r="BQ46" s="85"/>
      <c r="BR46" s="81"/>
      <c r="BS46" s="81"/>
      <c r="BT46" s="81">
        <f>BL46+BT45/2</f>
        <v>695000</v>
      </c>
      <c r="BU46" s="83" t="s">
        <v>16</v>
      </c>
      <c r="BV46" s="84"/>
      <c r="BW46" s="80"/>
      <c r="BX46" s="81"/>
      <c r="BY46" s="85"/>
      <c r="BZ46" s="81"/>
      <c r="CA46" s="81"/>
      <c r="CB46" s="81">
        <f>BT46+CB45/2</f>
        <v>695000</v>
      </c>
      <c r="CC46" s="83" t="s">
        <v>16</v>
      </c>
      <c r="CD46" s="84"/>
      <c r="CE46" s="80"/>
      <c r="CF46" s="81"/>
      <c r="CG46" s="85"/>
      <c r="CH46" s="81"/>
      <c r="CI46" s="81"/>
      <c r="CJ46" s="81">
        <f>CB46+CJ45/2</f>
        <v>2195000</v>
      </c>
      <c r="CK46" s="83" t="s">
        <v>16</v>
      </c>
      <c r="CL46" s="84"/>
      <c r="CM46"/>
    </row>
    <row r="47" spans="1:92" s="26" customFormat="1" x14ac:dyDescent="0.55000000000000004">
      <c r="A47" s="25"/>
      <c r="B47" s="70" t="s">
        <v>19</v>
      </c>
      <c r="C47" s="80"/>
      <c r="D47" s="81"/>
      <c r="E47" s="81"/>
      <c r="F47" s="81"/>
      <c r="G47" s="81"/>
      <c r="H47" s="138"/>
      <c r="I47" s="83" t="s">
        <v>16</v>
      </c>
      <c r="J47" s="84"/>
      <c r="K47" s="80"/>
      <c r="L47" s="81"/>
      <c r="M47" s="81"/>
      <c r="N47" s="81"/>
      <c r="O47" s="81"/>
      <c r="P47" s="81">
        <f>+H47+P45/2</f>
        <v>2500</v>
      </c>
      <c r="Q47" s="83" t="s">
        <v>16</v>
      </c>
      <c r="R47" s="84"/>
      <c r="S47" s="80"/>
      <c r="T47" s="81"/>
      <c r="U47" s="81"/>
      <c r="V47" s="81"/>
      <c r="W47" s="81"/>
      <c r="X47" s="81">
        <f>+P47+X45/2</f>
        <v>20000</v>
      </c>
      <c r="Y47" s="83" t="s">
        <v>16</v>
      </c>
      <c r="Z47" s="84"/>
      <c r="AA47" s="80"/>
      <c r="AB47" s="81"/>
      <c r="AC47" s="81"/>
      <c r="AD47" s="81"/>
      <c r="AE47" s="81"/>
      <c r="AF47" s="81">
        <f>+X47+AF45/2</f>
        <v>20000</v>
      </c>
      <c r="AG47" s="83" t="s">
        <v>16</v>
      </c>
      <c r="AH47" s="84"/>
      <c r="AI47" s="80"/>
      <c r="AJ47" s="81"/>
      <c r="AK47" s="81"/>
      <c r="AL47" s="81"/>
      <c r="AM47" s="81"/>
      <c r="AN47" s="81">
        <f>+AF47+AN45/2</f>
        <v>20000</v>
      </c>
      <c r="AO47" s="83" t="s">
        <v>16</v>
      </c>
      <c r="AP47" s="84"/>
      <c r="AQ47" s="80"/>
      <c r="AR47" s="81"/>
      <c r="AS47" s="81"/>
      <c r="AT47" s="81"/>
      <c r="AU47" s="81"/>
      <c r="AV47" s="81">
        <f>+AN47+AV45/2</f>
        <v>20000</v>
      </c>
      <c r="AW47" s="83" t="s">
        <v>16</v>
      </c>
      <c r="AX47" s="84"/>
      <c r="AY47" s="80"/>
      <c r="AZ47" s="81"/>
      <c r="BA47" s="81"/>
      <c r="BB47" s="81"/>
      <c r="BC47" s="81"/>
      <c r="BD47" s="81">
        <f>+AV47+BD45/2</f>
        <v>170000</v>
      </c>
      <c r="BE47" s="83" t="s">
        <v>16</v>
      </c>
      <c r="BF47" s="84"/>
      <c r="BG47" s="80"/>
      <c r="BH47" s="81"/>
      <c r="BI47" s="81"/>
      <c r="BJ47" s="81"/>
      <c r="BK47" s="81"/>
      <c r="BL47" s="81">
        <f>+BD47+BL45/2</f>
        <v>170000</v>
      </c>
      <c r="BM47" s="83" t="s">
        <v>16</v>
      </c>
      <c r="BN47" s="84"/>
      <c r="BO47" s="80"/>
      <c r="BP47" s="81"/>
      <c r="BQ47" s="81"/>
      <c r="BR47" s="81"/>
      <c r="BS47" s="81"/>
      <c r="BT47" s="81">
        <f>+BT45/2+BL47</f>
        <v>670000</v>
      </c>
      <c r="BU47" s="83" t="s">
        <v>16</v>
      </c>
      <c r="BV47" s="84"/>
      <c r="BW47" s="80"/>
      <c r="BX47" s="81"/>
      <c r="BY47" s="81"/>
      <c r="BZ47" s="81"/>
      <c r="CA47" s="81"/>
      <c r="CB47" s="81">
        <f>+CB45/2+BT47</f>
        <v>670000</v>
      </c>
      <c r="CC47" s="83" t="s">
        <v>16</v>
      </c>
      <c r="CD47" s="84"/>
      <c r="CE47" s="80"/>
      <c r="CF47" s="81"/>
      <c r="CG47" s="81"/>
      <c r="CH47" s="81"/>
      <c r="CI47" s="81"/>
      <c r="CJ47" s="81">
        <f>+CJ45/2+CB47</f>
        <v>2170000</v>
      </c>
      <c r="CK47" s="83" t="s">
        <v>16</v>
      </c>
      <c r="CL47" s="84"/>
    </row>
    <row r="48" spans="1:92" s="26" customFormat="1" x14ac:dyDescent="0.55000000000000004">
      <c r="A48" s="4"/>
      <c r="B48" s="70" t="s">
        <v>20</v>
      </c>
      <c r="C48" s="80"/>
      <c r="D48" s="81"/>
      <c r="E48" s="81"/>
      <c r="F48" s="81"/>
      <c r="G48" s="81"/>
      <c r="H48" s="81">
        <f>SUM(C42*H44)</f>
        <v>25000</v>
      </c>
      <c r="I48" s="83" t="s">
        <v>16</v>
      </c>
      <c r="J48" s="84"/>
      <c r="K48" s="80"/>
      <c r="L48" s="81"/>
      <c r="M48" s="81"/>
      <c r="N48" s="81"/>
      <c r="O48" s="81"/>
      <c r="P48" s="81">
        <f>SUM(K42*P44)</f>
        <v>5000</v>
      </c>
      <c r="Q48" s="83" t="s">
        <v>16</v>
      </c>
      <c r="R48" s="84"/>
      <c r="S48" s="80"/>
      <c r="T48" s="81"/>
      <c r="U48" s="81"/>
      <c r="V48" s="81"/>
      <c r="W48" s="81"/>
      <c r="X48" s="81">
        <f>SUM(S42*X44)</f>
        <v>35000</v>
      </c>
      <c r="Y48" s="83" t="s">
        <v>16</v>
      </c>
      <c r="Z48" s="84"/>
      <c r="AA48" s="80"/>
      <c r="AB48" s="81"/>
      <c r="AC48" s="81"/>
      <c r="AD48" s="81"/>
      <c r="AE48" s="81"/>
      <c r="AF48" s="138"/>
      <c r="AG48" s="83" t="s">
        <v>16</v>
      </c>
      <c r="AH48" s="84"/>
      <c r="AI48" s="80"/>
      <c r="AJ48" s="81"/>
      <c r="AK48" s="81"/>
      <c r="AL48" s="81"/>
      <c r="AM48" s="81"/>
      <c r="AN48" s="138"/>
      <c r="AO48" s="83" t="s">
        <v>16</v>
      </c>
      <c r="AP48" s="84"/>
      <c r="AQ48" s="80"/>
      <c r="AR48" s="81"/>
      <c r="AS48" s="81"/>
      <c r="AT48" s="81"/>
      <c r="AU48" s="81"/>
      <c r="AV48" s="138"/>
      <c r="AW48" s="83" t="s">
        <v>16</v>
      </c>
      <c r="AX48" s="84"/>
      <c r="AY48" s="80"/>
      <c r="AZ48" s="81"/>
      <c r="BA48" s="81"/>
      <c r="BB48" s="81"/>
      <c r="BC48" s="81"/>
      <c r="BD48" s="81">
        <f>SUM(AY42*BD44)</f>
        <v>300000</v>
      </c>
      <c r="BE48" s="83" t="s">
        <v>16</v>
      </c>
      <c r="BF48" s="84"/>
      <c r="BG48" s="80"/>
      <c r="BH48" s="81"/>
      <c r="BI48" s="81"/>
      <c r="BJ48" s="81"/>
      <c r="BK48" s="81"/>
      <c r="BL48" s="138"/>
      <c r="BM48" s="83" t="s">
        <v>16</v>
      </c>
      <c r="BN48" s="84"/>
      <c r="BO48" s="80"/>
      <c r="BP48" s="81"/>
      <c r="BQ48" s="81"/>
      <c r="BR48" s="81"/>
      <c r="BS48" s="81"/>
      <c r="BT48" s="81">
        <f>SUM(BO42*BT44)</f>
        <v>1000000</v>
      </c>
      <c r="BU48" s="83" t="s">
        <v>16</v>
      </c>
      <c r="BV48" s="84"/>
      <c r="BW48" s="80"/>
      <c r="BX48" s="81"/>
      <c r="BY48" s="81"/>
      <c r="BZ48" s="81"/>
      <c r="CA48" s="81"/>
      <c r="CB48" s="138"/>
      <c r="CC48" s="83" t="s">
        <v>16</v>
      </c>
      <c r="CD48" s="84"/>
      <c r="CE48" s="80"/>
      <c r="CF48" s="81"/>
      <c r="CG48" s="81"/>
      <c r="CH48" s="81"/>
      <c r="CI48" s="81"/>
      <c r="CJ48" s="81">
        <f>SUM(CE42*CJ44)</f>
        <v>3000000</v>
      </c>
      <c r="CK48" s="83" t="s">
        <v>16</v>
      </c>
      <c r="CL48" s="84"/>
      <c r="CM48"/>
      <c r="CN48" t="s">
        <v>58</v>
      </c>
    </row>
    <row r="49" spans="1:92" s="26" customFormat="1" x14ac:dyDescent="0.55000000000000004">
      <c r="A49" s="4"/>
      <c r="B49" s="70" t="s">
        <v>21</v>
      </c>
      <c r="C49" s="80"/>
      <c r="D49" s="81"/>
      <c r="E49" s="81"/>
      <c r="F49" s="81"/>
      <c r="G49" s="81"/>
      <c r="H49" s="81">
        <f>+H48</f>
        <v>25000</v>
      </c>
      <c r="I49" s="83" t="s">
        <v>16</v>
      </c>
      <c r="J49" s="84"/>
      <c r="K49" s="80"/>
      <c r="L49" s="81"/>
      <c r="M49" s="81"/>
      <c r="N49" s="81"/>
      <c r="O49" s="81"/>
      <c r="P49" s="81">
        <f>SUM(H49+P48)</f>
        <v>30000</v>
      </c>
      <c r="Q49" s="83" t="s">
        <v>16</v>
      </c>
      <c r="R49" s="84"/>
      <c r="S49" s="80"/>
      <c r="T49" s="81"/>
      <c r="U49" s="81"/>
      <c r="V49" s="81"/>
      <c r="W49" s="81"/>
      <c r="X49" s="81">
        <f>SUM(P49+X48)</f>
        <v>65000</v>
      </c>
      <c r="Y49" s="83" t="s">
        <v>16</v>
      </c>
      <c r="Z49" s="84"/>
      <c r="AA49" s="80"/>
      <c r="AB49" s="81"/>
      <c r="AC49" s="81"/>
      <c r="AD49" s="81"/>
      <c r="AE49" s="81"/>
      <c r="AF49" s="81">
        <f>SUM(X49+AF48)</f>
        <v>65000</v>
      </c>
      <c r="AG49" s="83" t="s">
        <v>16</v>
      </c>
      <c r="AH49" s="84"/>
      <c r="AI49" s="80"/>
      <c r="AJ49" s="81"/>
      <c r="AK49" s="81"/>
      <c r="AL49" s="81"/>
      <c r="AM49" s="81"/>
      <c r="AN49" s="81">
        <f>SUM(AF49+AN48)</f>
        <v>65000</v>
      </c>
      <c r="AO49" s="83" t="s">
        <v>16</v>
      </c>
      <c r="AP49" s="84"/>
      <c r="AQ49" s="80"/>
      <c r="AR49" s="81"/>
      <c r="AS49" s="81"/>
      <c r="AT49" s="81"/>
      <c r="AU49" s="81"/>
      <c r="AV49" s="81">
        <f>SUM(AN49+AV48)</f>
        <v>65000</v>
      </c>
      <c r="AW49" s="83" t="s">
        <v>16</v>
      </c>
      <c r="AX49" s="84"/>
      <c r="AY49" s="80"/>
      <c r="AZ49" s="81"/>
      <c r="BA49" s="81"/>
      <c r="BB49" s="81"/>
      <c r="BC49" s="81"/>
      <c r="BD49" s="81">
        <f>SUM(AV49+BD48)</f>
        <v>365000</v>
      </c>
      <c r="BE49" s="83" t="s">
        <v>16</v>
      </c>
      <c r="BF49" s="84"/>
      <c r="BG49" s="80"/>
      <c r="BH49" s="81"/>
      <c r="BI49" s="81"/>
      <c r="BJ49" s="81"/>
      <c r="BK49" s="81"/>
      <c r="BL49" s="81">
        <f>SUM(BD49+BL48)</f>
        <v>365000</v>
      </c>
      <c r="BM49" s="83" t="s">
        <v>16</v>
      </c>
      <c r="BN49" s="84"/>
      <c r="BO49" s="80"/>
      <c r="BP49" s="81"/>
      <c r="BQ49" s="81"/>
      <c r="BR49" s="81"/>
      <c r="BS49" s="81"/>
      <c r="BT49" s="81">
        <f>SUM(BL49+BT48)</f>
        <v>1365000</v>
      </c>
      <c r="BU49" s="83" t="s">
        <v>16</v>
      </c>
      <c r="BV49" s="84"/>
      <c r="BW49" s="80"/>
      <c r="BX49" s="81"/>
      <c r="BY49" s="81"/>
      <c r="BZ49" s="81"/>
      <c r="CA49" s="81"/>
      <c r="CB49" s="81">
        <f>SUM(BT49+CB48)</f>
        <v>1365000</v>
      </c>
      <c r="CC49" s="83" t="s">
        <v>16</v>
      </c>
      <c r="CD49" s="84"/>
      <c r="CE49" s="80"/>
      <c r="CF49" s="81"/>
      <c r="CG49" s="81"/>
      <c r="CH49" s="81"/>
      <c r="CI49" s="81"/>
      <c r="CJ49" s="81">
        <f>SUM(CB49+CJ48)</f>
        <v>4365000</v>
      </c>
      <c r="CK49" s="83" t="s">
        <v>16</v>
      </c>
      <c r="CL49" s="84"/>
    </row>
    <row r="50" spans="1:92" s="26" customFormat="1" x14ac:dyDescent="0.55000000000000004">
      <c r="A50" s="4"/>
      <c r="B50" s="70"/>
      <c r="C50" s="80"/>
      <c r="D50" s="81"/>
      <c r="E50" s="81"/>
      <c r="F50" s="81"/>
      <c r="G50" s="85"/>
      <c r="H50" s="81"/>
      <c r="I50" s="81"/>
      <c r="J50" s="84"/>
      <c r="K50" s="80"/>
      <c r="L50" s="81"/>
      <c r="M50" s="81"/>
      <c r="N50" s="81"/>
      <c r="O50" s="85"/>
      <c r="P50" s="81"/>
      <c r="Q50" s="81"/>
      <c r="R50" s="84"/>
      <c r="S50" s="80"/>
      <c r="T50" s="81"/>
      <c r="U50" s="81"/>
      <c r="V50" s="81"/>
      <c r="W50" s="85"/>
      <c r="X50" s="81"/>
      <c r="Y50" s="81"/>
      <c r="Z50" s="84"/>
      <c r="AA50" s="80"/>
      <c r="AB50" s="81"/>
      <c r="AC50" s="81"/>
      <c r="AD50" s="81"/>
      <c r="AE50" s="85"/>
      <c r="AF50" s="81"/>
      <c r="AG50" s="81"/>
      <c r="AH50" s="84"/>
      <c r="AI50" s="80"/>
      <c r="AJ50" s="81"/>
      <c r="AK50" s="81"/>
      <c r="AL50" s="81"/>
      <c r="AM50" s="85"/>
      <c r="AN50" s="81"/>
      <c r="AO50" s="81"/>
      <c r="AP50" s="84"/>
      <c r="AQ50" s="80"/>
      <c r="AR50" s="81"/>
      <c r="AS50" s="81"/>
      <c r="AT50" s="81"/>
      <c r="AU50" s="85"/>
      <c r="AV50" s="81"/>
      <c r="AW50" s="81"/>
      <c r="AX50" s="84"/>
      <c r="AY50" s="80"/>
      <c r="AZ50" s="81"/>
      <c r="BA50" s="81"/>
      <c r="BB50" s="81"/>
      <c r="BC50" s="85"/>
      <c r="BD50" s="81"/>
      <c r="BE50" s="81"/>
      <c r="BF50" s="84"/>
      <c r="BG50" s="80"/>
      <c r="BH50" s="81"/>
      <c r="BI50" s="81"/>
      <c r="BJ50" s="81"/>
      <c r="BK50" s="85"/>
      <c r="BL50" s="81"/>
      <c r="BM50" s="81"/>
      <c r="BN50" s="84"/>
      <c r="BO50" s="80"/>
      <c r="BP50" s="81"/>
      <c r="BQ50" s="81"/>
      <c r="BR50" s="81"/>
      <c r="BS50" s="85"/>
      <c r="BT50" s="81"/>
      <c r="BU50" s="81"/>
      <c r="BV50" s="84"/>
      <c r="BW50" s="80"/>
      <c r="BX50" s="81"/>
      <c r="BY50" s="81"/>
      <c r="BZ50" s="81"/>
      <c r="CA50" s="85"/>
      <c r="CB50" s="81"/>
      <c r="CC50" s="81"/>
      <c r="CD50" s="84"/>
      <c r="CE50" s="80"/>
      <c r="CF50" s="81"/>
      <c r="CG50" s="81"/>
      <c r="CH50" s="81"/>
      <c r="CI50" s="85"/>
      <c r="CJ50" s="81"/>
      <c r="CK50" s="81"/>
      <c r="CL50" s="84"/>
    </row>
    <row r="51" spans="1:92" s="26" customFormat="1" x14ac:dyDescent="0.55000000000000004">
      <c r="A51" s="4"/>
      <c r="B51" s="70" t="s">
        <v>45</v>
      </c>
      <c r="C51" s="80"/>
      <c r="D51" s="81"/>
      <c r="E51" s="81"/>
      <c r="F51" s="81"/>
      <c r="G51" s="85"/>
      <c r="H51" s="81">
        <f>H52-H48</f>
        <v>0</v>
      </c>
      <c r="I51" s="81" t="s">
        <v>16</v>
      </c>
      <c r="J51" s="84"/>
      <c r="K51" s="80"/>
      <c r="L51" s="81"/>
      <c r="M51" s="81"/>
      <c r="N51" s="81"/>
      <c r="O51" s="85"/>
      <c r="P51" s="81">
        <f>P52-P48</f>
        <v>50000</v>
      </c>
      <c r="Q51" s="81" t="s">
        <v>16</v>
      </c>
      <c r="R51" s="84"/>
      <c r="S51" s="80"/>
      <c r="T51" s="81"/>
      <c r="U51" s="81"/>
      <c r="V51" s="81"/>
      <c r="W51" s="85"/>
      <c r="X51" s="81">
        <f>X52-X48</f>
        <v>192500</v>
      </c>
      <c r="Y51" s="81" t="s">
        <v>16</v>
      </c>
      <c r="Z51" s="84"/>
      <c r="AA51" s="80"/>
      <c r="AB51" s="81"/>
      <c r="AC51" s="81"/>
      <c r="AD51" s="81"/>
      <c r="AE51" s="85"/>
      <c r="AF51" s="81">
        <f>AF52-AF48</f>
        <v>227500</v>
      </c>
      <c r="AG51" s="81" t="s">
        <v>16</v>
      </c>
      <c r="AH51" s="84"/>
      <c r="AI51" s="80"/>
      <c r="AJ51" s="81"/>
      <c r="AK51" s="81"/>
      <c r="AL51" s="81"/>
      <c r="AM51" s="85"/>
      <c r="AN51" s="81">
        <f>AN52-AN48</f>
        <v>650000</v>
      </c>
      <c r="AO51" s="81" t="s">
        <v>16</v>
      </c>
      <c r="AP51" s="84"/>
      <c r="AQ51" s="80"/>
      <c r="AR51" s="81"/>
      <c r="AS51" s="81"/>
      <c r="AT51" s="81"/>
      <c r="AU51" s="85"/>
      <c r="AV51" s="81">
        <f>AV52-AV48</f>
        <v>650000</v>
      </c>
      <c r="AW51" s="81" t="s">
        <v>16</v>
      </c>
      <c r="AX51" s="84"/>
      <c r="AY51" s="80"/>
      <c r="AZ51" s="81"/>
      <c r="BA51" s="81"/>
      <c r="BB51" s="81"/>
      <c r="BC51" s="85"/>
      <c r="BD51" s="81">
        <f>BD52-BD48</f>
        <v>1950000</v>
      </c>
      <c r="BE51" s="81" t="s">
        <v>16</v>
      </c>
      <c r="BF51" s="84"/>
      <c r="BG51" s="80"/>
      <c r="BH51" s="81"/>
      <c r="BI51" s="81"/>
      <c r="BJ51" s="81"/>
      <c r="BK51" s="85"/>
      <c r="BL51" s="81">
        <f>BL52-BL48</f>
        <v>2250000</v>
      </c>
      <c r="BM51" s="81" t="s">
        <v>16</v>
      </c>
      <c r="BN51" s="84"/>
      <c r="BO51" s="80"/>
      <c r="BP51" s="81"/>
      <c r="BQ51" s="81"/>
      <c r="BR51" s="81"/>
      <c r="BS51" s="85"/>
      <c r="BT51" s="81">
        <f>BT52-BT48</f>
        <v>7500000</v>
      </c>
      <c r="BU51" s="81" t="s">
        <v>16</v>
      </c>
      <c r="BV51" s="84"/>
      <c r="BW51" s="80"/>
      <c r="BX51" s="81"/>
      <c r="BY51" s="81"/>
      <c r="BZ51" s="81"/>
      <c r="CA51" s="85"/>
      <c r="CB51" s="81">
        <f>CB52-CB48</f>
        <v>10200000</v>
      </c>
      <c r="CC51" s="81" t="s">
        <v>16</v>
      </c>
      <c r="CD51" s="84"/>
      <c r="CE51" s="80"/>
      <c r="CF51" s="81"/>
      <c r="CG51" s="81"/>
      <c r="CH51" s="81"/>
      <c r="CI51" s="85"/>
      <c r="CJ51" s="81">
        <f>CJ52-CJ48</f>
        <v>12750000</v>
      </c>
      <c r="CK51" s="81" t="s">
        <v>16</v>
      </c>
      <c r="CL51" s="84"/>
    </row>
    <row r="52" spans="1:92" s="26" customFormat="1" x14ac:dyDescent="0.55000000000000004">
      <c r="A52" s="4"/>
      <c r="B52" s="70" t="s">
        <v>46</v>
      </c>
      <c r="C52" s="80"/>
      <c r="D52" s="81"/>
      <c r="E52" s="81"/>
      <c r="F52" s="81"/>
      <c r="G52" s="85"/>
      <c r="H52" s="81">
        <f>E42*H44</f>
        <v>25000</v>
      </c>
      <c r="I52" s="81" t="s">
        <v>16</v>
      </c>
      <c r="J52" s="84"/>
      <c r="K52" s="80"/>
      <c r="L52" s="81"/>
      <c r="M52" s="81"/>
      <c r="N52" s="81"/>
      <c r="O52" s="85"/>
      <c r="P52" s="81">
        <f>M42*P44</f>
        <v>55000</v>
      </c>
      <c r="Q52" s="81" t="s">
        <v>16</v>
      </c>
      <c r="R52" s="84"/>
      <c r="S52" s="80"/>
      <c r="T52" s="81"/>
      <c r="U52" s="81"/>
      <c r="V52" s="81"/>
      <c r="W52" s="85"/>
      <c r="X52" s="81">
        <f>U42*X44</f>
        <v>227500</v>
      </c>
      <c r="Y52" s="81" t="s">
        <v>16</v>
      </c>
      <c r="Z52" s="84"/>
      <c r="AA52" s="80"/>
      <c r="AB52" s="81"/>
      <c r="AC52" s="81"/>
      <c r="AD52" s="81"/>
      <c r="AE52" s="85"/>
      <c r="AF52" s="81">
        <f>AC42*AF44</f>
        <v>227500</v>
      </c>
      <c r="AG52" s="81" t="s">
        <v>16</v>
      </c>
      <c r="AH52" s="84"/>
      <c r="AI52" s="80"/>
      <c r="AJ52" s="81"/>
      <c r="AK52" s="81"/>
      <c r="AL52" s="81"/>
      <c r="AM52" s="85"/>
      <c r="AN52" s="81">
        <f>AK42*AN44</f>
        <v>650000</v>
      </c>
      <c r="AO52" s="81" t="s">
        <v>16</v>
      </c>
      <c r="AP52" s="84"/>
      <c r="AQ52" s="80"/>
      <c r="AR52" s="81"/>
      <c r="AS52" s="81"/>
      <c r="AT52" s="81"/>
      <c r="AU52" s="85"/>
      <c r="AV52" s="81">
        <f>AS42*AV44</f>
        <v>650000</v>
      </c>
      <c r="AW52" s="81" t="s">
        <v>16</v>
      </c>
      <c r="AX52" s="84"/>
      <c r="AY52" s="80"/>
      <c r="AZ52" s="81"/>
      <c r="BA52" s="81"/>
      <c r="BB52" s="81"/>
      <c r="BC52" s="85"/>
      <c r="BD52" s="81">
        <f>BA42*BD44</f>
        <v>2250000</v>
      </c>
      <c r="BE52" s="81" t="s">
        <v>16</v>
      </c>
      <c r="BF52" s="84"/>
      <c r="BG52" s="80"/>
      <c r="BH52" s="81"/>
      <c r="BI52" s="81"/>
      <c r="BJ52" s="81"/>
      <c r="BK52" s="85"/>
      <c r="BL52" s="81">
        <f>BI42*BL44</f>
        <v>2250000</v>
      </c>
      <c r="BM52" s="81" t="s">
        <v>16</v>
      </c>
      <c r="BN52" s="84"/>
      <c r="BO52" s="80"/>
      <c r="BP52" s="81"/>
      <c r="BQ52" s="81"/>
      <c r="BR52" s="81"/>
      <c r="BS52" s="85"/>
      <c r="BT52" s="81">
        <f>BQ42*BT44</f>
        <v>8500000</v>
      </c>
      <c r="BU52" s="81" t="s">
        <v>16</v>
      </c>
      <c r="BV52" s="84"/>
      <c r="BW52" s="80"/>
      <c r="BX52" s="81"/>
      <c r="BY52" s="81"/>
      <c r="BZ52" s="81"/>
      <c r="CA52" s="85"/>
      <c r="CB52" s="81">
        <f>BY42*CB44</f>
        <v>10200000</v>
      </c>
      <c r="CC52" s="81" t="s">
        <v>16</v>
      </c>
      <c r="CD52" s="84"/>
      <c r="CE52" s="80"/>
      <c r="CF52" s="81"/>
      <c r="CG52" s="81"/>
      <c r="CH52" s="81"/>
      <c r="CI52" s="85"/>
      <c r="CJ52" s="81">
        <f>CG42*CJ44</f>
        <v>15750000</v>
      </c>
      <c r="CK52" s="81" t="s">
        <v>16</v>
      </c>
      <c r="CL52" s="84"/>
    </row>
    <row r="53" spans="1:92" s="26" customFormat="1" ht="18.5" thickBot="1" x14ac:dyDescent="0.6">
      <c r="A53" s="4"/>
      <c r="B53" s="71"/>
      <c r="C53" s="86"/>
      <c r="D53" s="87"/>
      <c r="E53" s="87"/>
      <c r="F53" s="87"/>
      <c r="G53" s="87"/>
      <c r="H53" s="87"/>
      <c r="I53" s="87"/>
      <c r="J53" s="88"/>
      <c r="K53" s="86"/>
      <c r="L53" s="87"/>
      <c r="M53" s="87"/>
      <c r="N53" s="87"/>
      <c r="O53" s="87"/>
      <c r="P53" s="87"/>
      <c r="Q53" s="87"/>
      <c r="R53" s="88"/>
      <c r="S53" s="86"/>
      <c r="T53" s="87"/>
      <c r="U53" s="87"/>
      <c r="V53" s="87"/>
      <c r="W53" s="87"/>
      <c r="X53" s="87"/>
      <c r="Y53" s="87"/>
      <c r="Z53" s="88"/>
      <c r="AA53" s="86"/>
      <c r="AB53" s="87"/>
      <c r="AC53" s="87"/>
      <c r="AD53" s="87"/>
      <c r="AE53" s="87"/>
      <c r="AF53" s="87"/>
      <c r="AG53" s="87"/>
      <c r="AH53" s="88"/>
      <c r="AI53" s="86"/>
      <c r="AJ53" s="87"/>
      <c r="AK53" s="87"/>
      <c r="AL53" s="87"/>
      <c r="AM53" s="87"/>
      <c r="AN53" s="87"/>
      <c r="AO53" s="87"/>
      <c r="AP53" s="88"/>
      <c r="AQ53" s="86"/>
      <c r="AR53" s="87"/>
      <c r="AS53" s="87"/>
      <c r="AT53" s="87"/>
      <c r="AU53" s="87"/>
      <c r="AV53" s="87"/>
      <c r="AW53" s="87"/>
      <c r="AX53" s="88"/>
      <c r="AY53" s="86"/>
      <c r="AZ53" s="87"/>
      <c r="BA53" s="87"/>
      <c r="BB53" s="87"/>
      <c r="BC53" s="87"/>
      <c r="BD53" s="87"/>
      <c r="BE53" s="87"/>
      <c r="BF53" s="88"/>
      <c r="BG53" s="86"/>
      <c r="BH53" s="87"/>
      <c r="BI53" s="87"/>
      <c r="BJ53" s="87"/>
      <c r="BK53" s="87"/>
      <c r="BL53" s="87"/>
      <c r="BM53" s="87"/>
      <c r="BN53" s="88"/>
      <c r="BO53" s="86"/>
      <c r="BP53" s="87"/>
      <c r="BQ53" s="87"/>
      <c r="BR53" s="87"/>
      <c r="BS53" s="87"/>
      <c r="BT53" s="87"/>
      <c r="BU53" s="87"/>
      <c r="BV53" s="88"/>
      <c r="BW53" s="86"/>
      <c r="BX53" s="87"/>
      <c r="BY53" s="87"/>
      <c r="BZ53" s="87"/>
      <c r="CA53" s="87"/>
      <c r="CB53" s="87"/>
      <c r="CC53" s="87"/>
      <c r="CD53" s="88"/>
      <c r="CE53" s="86"/>
      <c r="CF53" s="87"/>
      <c r="CG53" s="87"/>
      <c r="CH53" s="87"/>
      <c r="CI53" s="87"/>
      <c r="CJ53" s="87"/>
      <c r="CK53" s="87"/>
      <c r="CL53" s="88"/>
    </row>
    <row r="54" spans="1:92" x14ac:dyDescent="0.2">
      <c r="B54" s="72" t="s">
        <v>47</v>
      </c>
      <c r="C54" s="94"/>
      <c r="D54" s="90"/>
      <c r="E54" s="91"/>
      <c r="F54" s="91"/>
      <c r="G54" s="91"/>
      <c r="H54" s="136">
        <f>(H42-E42)/H42</f>
        <v>0</v>
      </c>
      <c r="I54" s="91"/>
      <c r="J54" s="95"/>
      <c r="K54" s="94"/>
      <c r="L54" s="90"/>
      <c r="M54" s="91"/>
      <c r="N54" s="91"/>
      <c r="O54" s="91"/>
      <c r="P54" s="136">
        <f>(P42-M42)/P42</f>
        <v>0</v>
      </c>
      <c r="Q54" s="91"/>
      <c r="R54" s="95"/>
      <c r="S54" s="94"/>
      <c r="T54" s="90"/>
      <c r="U54" s="91"/>
      <c r="V54" s="91"/>
      <c r="W54" s="91"/>
      <c r="X54" s="136">
        <f>(X42-U42)/X42</f>
        <v>0</v>
      </c>
      <c r="Y54" s="91"/>
      <c r="Z54" s="95"/>
      <c r="AA54" s="94"/>
      <c r="AB54" s="90"/>
      <c r="AC54" s="91"/>
      <c r="AD54" s="91"/>
      <c r="AE54" s="91"/>
      <c r="AF54" s="136">
        <f>(AF42-AC42)/AF42</f>
        <v>0</v>
      </c>
      <c r="AG54" s="91"/>
      <c r="AH54" s="95"/>
      <c r="AI54" s="94"/>
      <c r="AJ54" s="90"/>
      <c r="AK54" s="91"/>
      <c r="AL54" s="91"/>
      <c r="AM54" s="91"/>
      <c r="AN54" s="136">
        <f>(AN42-AK42)/AN42</f>
        <v>0</v>
      </c>
      <c r="AO54" s="91"/>
      <c r="AP54" s="95"/>
      <c r="AQ54" s="94"/>
      <c r="AR54" s="90"/>
      <c r="AS54" s="91"/>
      <c r="AT54" s="91"/>
      <c r="AU54" s="91"/>
      <c r="AV54" s="136">
        <f>(AV42-AS42)/AV42</f>
        <v>7.1428571428571425E-2</v>
      </c>
      <c r="AW54" s="91"/>
      <c r="AX54" s="95"/>
      <c r="AY54" s="94"/>
      <c r="AZ54" s="90"/>
      <c r="BA54" s="91"/>
      <c r="BB54" s="91"/>
      <c r="BC54" s="91"/>
      <c r="BD54" s="136">
        <f>(BD42-BA42)/BD42</f>
        <v>6.25E-2</v>
      </c>
      <c r="BE54" s="91"/>
      <c r="BF54" s="95"/>
      <c r="BG54" s="94"/>
      <c r="BH54" s="90"/>
      <c r="BI54" s="91"/>
      <c r="BJ54" s="91"/>
      <c r="BK54" s="91"/>
      <c r="BL54" s="136">
        <f>(BL42-BI42)/BL42</f>
        <v>0.11764705882352941</v>
      </c>
      <c r="BM54" s="91"/>
      <c r="BN54" s="95"/>
      <c r="BO54" s="94"/>
      <c r="BP54" s="90"/>
      <c r="BQ54" s="91"/>
      <c r="BR54" s="91"/>
      <c r="BS54" s="91"/>
      <c r="BT54" s="136">
        <f>(BT42-BQ42)/BT42</f>
        <v>0.10526315789473684</v>
      </c>
      <c r="BU54" s="91"/>
      <c r="BV54" s="95"/>
      <c r="BW54" s="94"/>
      <c r="BX54" s="90"/>
      <c r="BY54" s="91"/>
      <c r="BZ54" s="91"/>
      <c r="CA54" s="91"/>
      <c r="CB54" s="136">
        <f>(CB42-BY42)/CB42</f>
        <v>0.15</v>
      </c>
      <c r="CC54" s="91"/>
      <c r="CD54" s="95"/>
      <c r="CE54" s="94"/>
      <c r="CF54" s="90"/>
      <c r="CG54" s="91"/>
      <c r="CH54" s="91"/>
      <c r="CI54" s="91"/>
      <c r="CJ54" s="136">
        <f>(CJ42-CG42)/CJ42</f>
        <v>0.125</v>
      </c>
      <c r="CK54" s="91"/>
      <c r="CL54" s="95"/>
      <c r="CN54" t="s">
        <v>57</v>
      </c>
    </row>
    <row r="55" spans="1:92" x14ac:dyDescent="0.2">
      <c r="B55" s="70" t="s">
        <v>48</v>
      </c>
      <c r="C55" s="96"/>
      <c r="D55" s="83"/>
      <c r="E55" s="104">
        <f>SUM(E11:E16,E22)/E42</f>
        <v>1</v>
      </c>
      <c r="F55" s="92"/>
      <c r="G55" s="93"/>
      <c r="H55" s="104">
        <f>SUM(H11:H16,H22)/H42</f>
        <v>1</v>
      </c>
      <c r="I55" s="92"/>
      <c r="J55" s="97"/>
      <c r="K55" s="96"/>
      <c r="L55" s="83"/>
      <c r="M55" s="104">
        <f>SUM(M11:M16,M22)/M42</f>
        <v>0.90909090909090906</v>
      </c>
      <c r="N55" s="92"/>
      <c r="O55" s="93"/>
      <c r="P55" s="104">
        <f>SUM(P11:P16,P22)/P42</f>
        <v>0.90909090909090906</v>
      </c>
      <c r="Q55" s="92"/>
      <c r="R55" s="97"/>
      <c r="S55" s="96"/>
      <c r="T55" s="83"/>
      <c r="U55" s="104">
        <f>SUM(U11:U16,U22)/U42</f>
        <v>0.76923076923076927</v>
      </c>
      <c r="V55" s="92"/>
      <c r="W55" s="93"/>
      <c r="X55" s="104">
        <f>SUM(X11:X16,X22)/X42</f>
        <v>0.76923076923076927</v>
      </c>
      <c r="Y55" s="92"/>
      <c r="Z55" s="97"/>
      <c r="AA55" s="96"/>
      <c r="AB55" s="83"/>
      <c r="AC55" s="104">
        <f>SUM(AC11:AC16,AC22)/AC42</f>
        <v>0.76923076923076927</v>
      </c>
      <c r="AD55" s="92"/>
      <c r="AE55" s="93"/>
      <c r="AF55" s="104">
        <f>SUM(AF11:AF16,AF22)/AF42</f>
        <v>0.76923076923076927</v>
      </c>
      <c r="AG55" s="92"/>
      <c r="AH55" s="97"/>
      <c r="AI55" s="96"/>
      <c r="AJ55" s="83"/>
      <c r="AK55" s="104">
        <f>SUM(AK11:AK16,AK22)/AK42</f>
        <v>0.76923076923076927</v>
      </c>
      <c r="AL55" s="92"/>
      <c r="AM55" s="93"/>
      <c r="AN55" s="104">
        <f>SUM(AN11:AN16,AN22)/AN42</f>
        <v>0.76923076923076927</v>
      </c>
      <c r="AO55" s="92"/>
      <c r="AP55" s="97"/>
      <c r="AQ55" s="96"/>
      <c r="AR55" s="83"/>
      <c r="AS55" s="104">
        <f>SUM(AS11:AS16,AS22)/AS42</f>
        <v>0.76923076923076927</v>
      </c>
      <c r="AT55" s="92"/>
      <c r="AU55" s="93"/>
      <c r="AV55" s="104">
        <f>SUM(AV11:AV16,AV22)/AV42</f>
        <v>0.7857142857142857</v>
      </c>
      <c r="AW55" s="92"/>
      <c r="AX55" s="97"/>
      <c r="AY55" s="96"/>
      <c r="AZ55" s="83"/>
      <c r="BA55" s="104">
        <f>SUM(BA11:BA16,BA22)/BA42</f>
        <v>0.66666666666666663</v>
      </c>
      <c r="BB55" s="92"/>
      <c r="BC55" s="93"/>
      <c r="BD55" s="104">
        <f>SUM(BD11:BD16,BD22)/BD42</f>
        <v>0.6875</v>
      </c>
      <c r="BE55" s="92"/>
      <c r="BF55" s="97"/>
      <c r="BG55" s="96"/>
      <c r="BH55" s="83"/>
      <c r="BI55" s="104">
        <f>SUM(BI11:BI16,BI22)/BI42</f>
        <v>0.66666666666666663</v>
      </c>
      <c r="BJ55" s="92"/>
      <c r="BK55" s="93"/>
      <c r="BL55" s="104">
        <f>SUM(BL11:BL16,BL22)/BL42</f>
        <v>0.70588235294117652</v>
      </c>
      <c r="BM55" s="92"/>
      <c r="BN55" s="97"/>
      <c r="BO55" s="96"/>
      <c r="BP55" s="83"/>
      <c r="BQ55" s="104">
        <f>SUM(BQ11:BQ16,BQ22)/BQ42</f>
        <v>0.58823529411764708</v>
      </c>
      <c r="BR55" s="92"/>
      <c r="BS55" s="93"/>
      <c r="BT55" s="104">
        <f>SUM(BT11:BT16,BT22)/BT42</f>
        <v>0.63157894736842102</v>
      </c>
      <c r="BU55" s="92"/>
      <c r="BV55" s="97"/>
      <c r="BW55" s="96"/>
      <c r="BX55" s="83"/>
      <c r="BY55" s="104">
        <f>SUM(BY11:BY16,BY22)/BY42</f>
        <v>0.58823529411764708</v>
      </c>
      <c r="BZ55" s="92"/>
      <c r="CA55" s="93"/>
      <c r="CB55" s="104">
        <f>SUM(CB11:CB16,CB22)/CB42</f>
        <v>0.65</v>
      </c>
      <c r="CC55" s="92"/>
      <c r="CD55" s="97"/>
      <c r="CE55" s="96"/>
      <c r="CF55" s="83"/>
      <c r="CG55" s="104">
        <f>SUM(CG11:CG16,CG22)/CG42</f>
        <v>0.44761904761904764</v>
      </c>
      <c r="CH55" s="92"/>
      <c r="CI55" s="93"/>
      <c r="CJ55" s="104">
        <f>SUM(CJ11:CJ16,CJ22)/CJ42</f>
        <v>0.51666666666666672</v>
      </c>
      <c r="CK55" s="92"/>
      <c r="CL55" s="97"/>
      <c r="CN55" t="s">
        <v>52</v>
      </c>
    </row>
    <row r="56" spans="1:92" ht="18.5" thickBot="1" x14ac:dyDescent="0.25">
      <c r="B56" s="71" t="s">
        <v>49</v>
      </c>
      <c r="C56" s="98"/>
      <c r="D56" s="99"/>
      <c r="E56" s="105">
        <f>SUM(E16,E20,E24,E41)/E42</f>
        <v>0</v>
      </c>
      <c r="F56" s="100"/>
      <c r="G56" s="100"/>
      <c r="H56" s="101"/>
      <c r="I56" s="100"/>
      <c r="J56" s="102"/>
      <c r="K56" s="98"/>
      <c r="L56" s="99"/>
      <c r="M56" s="105">
        <f>SUM(M16,M20,M24,M41)/M42</f>
        <v>9.0909090909090912E-2</v>
      </c>
      <c r="N56" s="100"/>
      <c r="O56" s="100"/>
      <c r="P56" s="101"/>
      <c r="Q56" s="100"/>
      <c r="R56" s="102"/>
      <c r="S56" s="98"/>
      <c r="T56" s="99"/>
      <c r="U56" s="105">
        <f>SUM(U16,U20,U24,U41)/U42</f>
        <v>7.6923076923076927E-2</v>
      </c>
      <c r="V56" s="100"/>
      <c r="W56" s="100"/>
      <c r="X56" s="101"/>
      <c r="Y56" s="100"/>
      <c r="Z56" s="102"/>
      <c r="AA56" s="98"/>
      <c r="AB56" s="99"/>
      <c r="AC56" s="105">
        <f>SUM(AC16,AC20,AC24,AC41)/AC42</f>
        <v>7.6923076923076927E-2</v>
      </c>
      <c r="AD56" s="100"/>
      <c r="AE56" s="100"/>
      <c r="AF56" s="101"/>
      <c r="AG56" s="100"/>
      <c r="AH56" s="102"/>
      <c r="AI56" s="98"/>
      <c r="AJ56" s="99"/>
      <c r="AK56" s="105">
        <f>SUM(AK16,AK20,AK24,AK41)/AK42</f>
        <v>7.6923076923076927E-2</v>
      </c>
      <c r="AL56" s="100"/>
      <c r="AM56" s="100"/>
      <c r="AN56" s="101"/>
      <c r="AO56" s="100"/>
      <c r="AP56" s="102"/>
      <c r="AQ56" s="98"/>
      <c r="AR56" s="99"/>
      <c r="AS56" s="105">
        <f>SUM(AS16,AS20,AS24,AS41)/AS42</f>
        <v>7.6923076923076927E-2</v>
      </c>
      <c r="AT56" s="100"/>
      <c r="AU56" s="100"/>
      <c r="AV56" s="101"/>
      <c r="AW56" s="100"/>
      <c r="AX56" s="102"/>
      <c r="AY56" s="98"/>
      <c r="AZ56" s="99"/>
      <c r="BA56" s="105">
        <f>SUM(BA16,BA20,BA24,BA41)/BA42</f>
        <v>6.6666666666666666E-2</v>
      </c>
      <c r="BB56" s="100"/>
      <c r="BC56" s="100"/>
      <c r="BD56" s="101"/>
      <c r="BE56" s="100"/>
      <c r="BF56" s="102"/>
      <c r="BG56" s="98"/>
      <c r="BH56" s="99"/>
      <c r="BI56" s="105">
        <f>SUM(BI16,BI20,BI24,BI41)/BI42</f>
        <v>6.6666666666666666E-2</v>
      </c>
      <c r="BJ56" s="100"/>
      <c r="BK56" s="100"/>
      <c r="BL56" s="101"/>
      <c r="BM56" s="100"/>
      <c r="BN56" s="102"/>
      <c r="BO56" s="98"/>
      <c r="BP56" s="99"/>
      <c r="BQ56" s="105">
        <f>SUM(BQ16,BQ20,BQ24,BQ41)/BQ42</f>
        <v>5.8823529411764705E-2</v>
      </c>
      <c r="BR56" s="100"/>
      <c r="BS56" s="100"/>
      <c r="BT56" s="101"/>
      <c r="BU56" s="100"/>
      <c r="BV56" s="102"/>
      <c r="BW56" s="98"/>
      <c r="BX56" s="99"/>
      <c r="BY56" s="105">
        <f>SUM(BY16,BY20,BY24,BY41)/BY42</f>
        <v>5.8823529411764705E-2</v>
      </c>
      <c r="BZ56" s="100"/>
      <c r="CA56" s="100"/>
      <c r="CB56" s="101"/>
      <c r="CC56" s="100"/>
      <c r="CD56" s="102"/>
      <c r="CE56" s="98"/>
      <c r="CF56" s="99"/>
      <c r="CG56" s="105">
        <f>SUM(CG16,CG20,CG24,CG41)/CG42</f>
        <v>0.29523809523809524</v>
      </c>
      <c r="CH56" s="100"/>
      <c r="CI56" s="100"/>
      <c r="CJ56" s="101"/>
      <c r="CK56" s="100"/>
      <c r="CL56" s="102"/>
      <c r="CN56" t="s">
        <v>53</v>
      </c>
    </row>
    <row r="57" spans="1:92" x14ac:dyDescent="0.2">
      <c r="B57" s="27"/>
      <c r="H57" s="30"/>
    </row>
    <row r="58" spans="1:92" x14ac:dyDescent="0.2">
      <c r="B58" s="139"/>
    </row>
    <row r="59" spans="1:92" x14ac:dyDescent="0.2">
      <c r="B59" s="139"/>
    </row>
    <row r="60" spans="1:92" x14ac:dyDescent="0.55000000000000004">
      <c r="B60" s="140"/>
    </row>
    <row r="73" spans="2:92" x14ac:dyDescent="0.2">
      <c r="B73" s="139" t="s">
        <v>60</v>
      </c>
      <c r="CN73" s="139" t="s">
        <v>60</v>
      </c>
    </row>
    <row r="74" spans="2:92" x14ac:dyDescent="0.2">
      <c r="B74" s="139" t="s">
        <v>59</v>
      </c>
      <c r="CN74" s="139" t="s">
        <v>59</v>
      </c>
    </row>
    <row r="75" spans="2:92" x14ac:dyDescent="0.55000000000000004">
      <c r="B75" s="169" t="s">
        <v>61</v>
      </c>
      <c r="CN75" s="169" t="s">
        <v>61</v>
      </c>
    </row>
    <row r="76" spans="2:92" x14ac:dyDescent="0.2">
      <c r="B76" s="139" t="s">
        <v>62</v>
      </c>
      <c r="CN76" s="139" t="s">
        <v>62</v>
      </c>
    </row>
  </sheetData>
  <mergeCells count="37">
    <mergeCell ref="BW6:BX6"/>
    <mergeCell ref="AA5:AH5"/>
    <mergeCell ref="AI5:AP5"/>
    <mergeCell ref="AQ5:AX5"/>
    <mergeCell ref="C4:J4"/>
    <mergeCell ref="K4:R4"/>
    <mergeCell ref="S4:Z4"/>
    <mergeCell ref="AA4:AH4"/>
    <mergeCell ref="AI4:AP4"/>
    <mergeCell ref="AY4:BF4"/>
    <mergeCell ref="BG4:BN4"/>
    <mergeCell ref="BO4:BV4"/>
    <mergeCell ref="BW4:CD4"/>
    <mergeCell ref="AQ6:AR6"/>
    <mergeCell ref="AY6:AZ6"/>
    <mergeCell ref="BG6:BH6"/>
    <mergeCell ref="C6:D6"/>
    <mergeCell ref="K6:L6"/>
    <mergeCell ref="S6:T6"/>
    <mergeCell ref="AA6:AB6"/>
    <mergeCell ref="AI6:AJ6"/>
    <mergeCell ref="C3:R3"/>
    <mergeCell ref="S3:AH3"/>
    <mergeCell ref="AI3:BF3"/>
    <mergeCell ref="BG3:BV3"/>
    <mergeCell ref="CE5:CL5"/>
    <mergeCell ref="BO5:BV5"/>
    <mergeCell ref="BW5:CD5"/>
    <mergeCell ref="C5:J5"/>
    <mergeCell ref="K5:R5"/>
    <mergeCell ref="S5:Z5"/>
    <mergeCell ref="AQ4:AX4"/>
    <mergeCell ref="BW3:CD3"/>
    <mergeCell ref="CE3:CL3"/>
    <mergeCell ref="CE4:CL4"/>
    <mergeCell ref="AY5:BF5"/>
    <mergeCell ref="BG5:BN5"/>
  </mergeCells>
  <phoneticPr fontId="2"/>
  <hyperlinks>
    <hyperlink ref="CN4" r:id="rId1" xr:uid="{6C31FF70-B53A-4021-9B61-C7334AE3ABBA}"/>
    <hyperlink ref="B75" r:id="rId2" xr:uid="{121E534A-ABB0-42F7-9E10-F4335FE7DEAF}"/>
    <hyperlink ref="CN75" r:id="rId3" xr:uid="{BB16BB27-53C3-4649-BB51-35C12964B0D1}"/>
  </hyperlinks>
  <pageMargins left="0.23622047244094491" right="0.23622047244094491" top="0.74803149606299213" bottom="0.74803149606299213" header="0.31496062992125984" footer="0.31496062992125984"/>
  <pageSetup paperSize="8" scale="71" fitToWidth="0" orientation="landscape" r:id="rId4"/>
  <colBreaks count="2" manualBreakCount="2">
    <brk id="34" max="56" man="1"/>
    <brk id="66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56DD-ECDC-4E75-8AC2-94EAEC750F97}">
  <dimension ref="A1:A4"/>
  <sheetViews>
    <sheetView workbookViewId="0">
      <selection activeCell="A4" sqref="A4"/>
    </sheetView>
  </sheetViews>
  <sheetFormatPr defaultRowHeight="18" x14ac:dyDescent="0.55000000000000004"/>
  <sheetData>
    <row r="1" spans="1:1" x14ac:dyDescent="0.2">
      <c r="A1" s="139" t="s">
        <v>60</v>
      </c>
    </row>
    <row r="2" spans="1:1" x14ac:dyDescent="0.2">
      <c r="A2" s="139" t="s">
        <v>59</v>
      </c>
    </row>
    <row r="3" spans="1:1" x14ac:dyDescent="0.55000000000000004">
      <c r="A3" s="169" t="s">
        <v>61</v>
      </c>
    </row>
    <row r="4" spans="1:1" x14ac:dyDescent="0.2">
      <c r="A4" s="139" t="s">
        <v>62</v>
      </c>
    </row>
  </sheetData>
  <phoneticPr fontId="2"/>
  <hyperlinks>
    <hyperlink ref="A3" r:id="rId1" xr:uid="{87F163E9-778E-4894-B958-6604B4F1350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資本政策</vt:lpstr>
      <vt:lpstr>UFA</vt:lpstr>
      <vt:lpstr>資本政策!Print_Area</vt:lpstr>
      <vt:lpstr>資本政策!Print_Titles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</dc:creator>
  <cp:lastModifiedBy>ueda</cp:lastModifiedBy>
  <dcterms:created xsi:type="dcterms:W3CDTF">2021-05-27T23:31:06Z</dcterms:created>
  <dcterms:modified xsi:type="dcterms:W3CDTF">2021-09-30T00:46:19Z</dcterms:modified>
</cp:coreProperties>
</file>